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1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<sst xmlns="http://schemas.openxmlformats.org/spreadsheetml/2006/main" count="316" uniqueCount="115">
  <si>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</si>
  <si>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</si>
  <si>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</si>
  <si>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</si>
  <si>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</si>
  <si>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</si>
  <si>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</si>
  <si>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</si>
  <si>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</si>
  <si>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</si>
  <si>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</si>
  <si>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</si>
  <si>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</si>
  <si>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</si>
  <si>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Транспортная</t>
  </si>
  <si>
    <t>01.06.2012 г.</t>
  </si>
  <si>
    <t xml:space="preserve">Ремонт жилья </t>
  </si>
  <si>
    <t>Установка УУТЭ</t>
  </si>
  <si>
    <t>Капитальный ремонт</t>
  </si>
  <si>
    <t xml:space="preserve">Ремонт жилья:субабоненты </t>
  </si>
  <si>
    <t>перенос оплаты ОБЖ</t>
  </si>
  <si>
    <t>Доп.статья:субабоненты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</si>
  <si>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</si>
  <si>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</si>
  <si>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</si>
  <si>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</si>
  <si>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</si>
  <si>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</si>
  <si>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</si>
  <si>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</si>
  <si>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</si>
  <si>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</si>
  <si>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</si>
  <si>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</si>
  <si>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</si>
  <si>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</si>
  <si>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УУТЭ повышающий коэфф.</t>
  </si>
  <si>
    <t>Содержание газовых сетей</t>
  </si>
  <si>
    <t>ТБО</t>
  </si>
  <si>
    <t>Уборка лестничных клетей</t>
  </si>
  <si>
    <t>Уборка придомовой территории</t>
  </si>
  <si>
    <t>Управление МКД</t>
  </si>
  <si>
    <t>Антенна</t>
  </si>
  <si>
    <t>Январь 2017 г</t>
  </si>
  <si>
    <t>Вид работ</t>
  </si>
  <si>
    <t>Место проведения работ</t>
  </si>
  <si>
    <t>Сумма</t>
  </si>
  <si>
    <t>установка дверного доводчика</t>
  </si>
  <si>
    <t>Транспортная 59</t>
  </si>
  <si>
    <t>Под 2</t>
  </si>
  <si>
    <t>ИТОГО</t>
  </si>
  <si>
    <t>Март 2017</t>
  </si>
  <si>
    <t>ремонт мягкой кровли</t>
  </si>
  <si>
    <t>кв.59</t>
  </si>
  <si>
    <t>Апрель 2017</t>
  </si>
  <si>
    <t>ремонт эл. Освещения в подъездах</t>
  </si>
  <si>
    <t>Май 2017</t>
  </si>
  <si>
    <t>кв.58</t>
  </si>
  <si>
    <t>Июнь 2017 г</t>
  </si>
  <si>
    <t>Июль 2017 г</t>
  </si>
  <si>
    <t xml:space="preserve">замена окон </t>
  </si>
  <si>
    <t>Под 1,3</t>
  </si>
  <si>
    <t>смена трубопровода ф 25,40 мм</t>
  </si>
  <si>
    <t>Кв 12,20,32,60,77,78</t>
  </si>
  <si>
    <t>Ноябрь 2017 г</t>
  </si>
  <si>
    <t>смена трубопровода ф 32мм</t>
  </si>
  <si>
    <t>кв. 44-48 ХВС п/п</t>
  </si>
  <si>
    <t>кв. 63,64 ЦО п/п</t>
  </si>
  <si>
    <t>ВСЕГО</t>
  </si>
  <si>
    <t>Январь 2017 г.</t>
  </si>
  <si>
    <t>Т/о УУТЭ ЦО</t>
  </si>
  <si>
    <t>Транспортная, 59</t>
  </si>
  <si>
    <t>Т/о общедомовых приборов учета электроэнергии</t>
  </si>
  <si>
    <t>обход и осмотр подвала и инженерных коммуникаций</t>
  </si>
  <si>
    <t>ремонт надподъездного освещения</t>
  </si>
  <si>
    <t>Под 4</t>
  </si>
  <si>
    <t>ППР электрооборудования</t>
  </si>
  <si>
    <t>Февраль 2017 г</t>
  </si>
  <si>
    <t>осмотр электросчетчиков</t>
  </si>
  <si>
    <t>Периодический осмотр вентиляционных и дымовых каналов</t>
  </si>
  <si>
    <t>кв. 2,7,14,17,19,30,32,45,49,59,72</t>
  </si>
  <si>
    <t>осмотр вентиляционных каналов видеоаппаратурой и устранение завалов</t>
  </si>
  <si>
    <t>кв. 62</t>
  </si>
  <si>
    <t>слив воды из системы</t>
  </si>
  <si>
    <t>закрытие отопительного периода</t>
  </si>
  <si>
    <t>благоустройство придомовой территории (окраска деревьев и бордюров)</t>
  </si>
  <si>
    <t>ремонт электроосвещения адресной таблички (установка фотореле)</t>
  </si>
  <si>
    <t>гидравлические испытания внутридомовой системы ЦО</t>
  </si>
  <si>
    <t>ППР ВРУ</t>
  </si>
  <si>
    <t>Август 2017 г</t>
  </si>
  <si>
    <t>установка дверного доводчика в жилом доме</t>
  </si>
  <si>
    <t>3-й подъезд</t>
  </si>
  <si>
    <t>дезинсекция подвальных помещений</t>
  </si>
  <si>
    <t>Сентябрь 2017 г</t>
  </si>
  <si>
    <t>промывка системы ЦО</t>
  </si>
  <si>
    <t>ремонт электроосвещения в подъезде (смена фотореле)</t>
  </si>
  <si>
    <t xml:space="preserve">очистка воронок водосточных труб от мусора </t>
  </si>
  <si>
    <t>Октябрь 2017 г</t>
  </si>
  <si>
    <t>переустановка фотореле в подъезде</t>
  </si>
  <si>
    <t>4-й подъезд</t>
  </si>
  <si>
    <t>ликвидация воздушных пробок в стояках</t>
  </si>
  <si>
    <t>кв.63,67,71,75,79,64,68,72,76,80,2,6,10,18,14,1,6,9,13,17</t>
  </si>
  <si>
    <t>смена трубопровода ф 25 мм</t>
  </si>
  <si>
    <t>кв. 9 ЦО п/п</t>
  </si>
  <si>
    <t>смена трубопровода ф 110 мм</t>
  </si>
  <si>
    <t>кв. 32 ЦК</t>
  </si>
  <si>
    <t>осмотр вентиляционных и дымовых каналов</t>
  </si>
  <si>
    <t>кв. 52,57,73</t>
  </si>
  <si>
    <t>ликвидация воздушных пробок в стояках, устранение непрогрева системы ЦО</t>
  </si>
  <si>
    <t>кв. 2,6,10,14,18</t>
  </si>
  <si>
    <t>Декабрь 2017 г</t>
  </si>
  <si>
    <t>кв. 45</t>
  </si>
  <si>
    <t>кв. 3,8,9,10,11,15,16,18,20,27,28,29,37,48,52,53,54,56,57,68,69</t>
  </si>
  <si>
    <t>установка крана шарового ф 15 мм</t>
  </si>
  <si>
    <t>кв. 63 ЦО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</si>
</sst>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0" fillId="0" borderId="0" xfId="0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1" fillId="0" borderId="1" xfId="0" applyFont="1" applyFill="1" applyBorder="1" applyAlignment="1">
      <alignment horizontal="justify" wrapText="1"/>
    </xf>
    <xf numFmtId="164" fontId="2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1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 wrapText="1"/>
    </xf>
    <xf numFmtId="164" fontId="4" fillId="2" borderId="1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4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71">
          <cell r="E271">
            <v>13357.56</v>
          </cell>
          <cell r="F271">
            <v>90467.92</v>
          </cell>
          <cell r="G271">
            <v>171786.58</v>
          </cell>
          <cell r="H271">
            <v>174842.46000000002</v>
          </cell>
          <cell r="I271">
            <v>91673.32</v>
          </cell>
          <cell r="J271">
            <v>173637.06</v>
          </cell>
          <cell r="K271">
            <v>10301.679999999964</v>
          </cell>
        </row>
        <row r="272">
          <cell r="E272">
            <v>1205.43</v>
          </cell>
          <cell r="F272">
            <v>6492.83</v>
          </cell>
          <cell r="G272">
            <v>0</v>
          </cell>
          <cell r="H272">
            <v>0</v>
          </cell>
          <cell r="I272">
            <v>0</v>
          </cell>
          <cell r="J272">
            <v>6492.83</v>
          </cell>
          <cell r="K272">
            <v>1205.43</v>
          </cell>
        </row>
        <row r="273">
          <cell r="E273">
            <v>0</v>
          </cell>
          <cell r="F273">
            <v>-6685.38</v>
          </cell>
          <cell r="G273">
            <v>0</v>
          </cell>
          <cell r="H273">
            <v>0</v>
          </cell>
          <cell r="I273">
            <v>0</v>
          </cell>
          <cell r="J273">
            <v>-6685.38</v>
          </cell>
          <cell r="K273">
            <v>0</v>
          </cell>
        </row>
        <row r="274">
          <cell r="E274">
            <v>2154.81</v>
          </cell>
          <cell r="F274">
            <v>7888.13</v>
          </cell>
          <cell r="G274">
            <v>1495.3400000000001</v>
          </cell>
          <cell r="H274">
            <v>1309.82</v>
          </cell>
          <cell r="I274">
            <v>0</v>
          </cell>
          <cell r="J274">
            <v>9197.95</v>
          </cell>
          <cell r="K274">
            <v>2340.33</v>
          </cell>
        </row>
        <row r="275">
          <cell r="E275">
            <v>0</v>
          </cell>
          <cell r="F275">
            <v>38252.4</v>
          </cell>
          <cell r="G275">
            <v>0</v>
          </cell>
          <cell r="H275">
            <v>0</v>
          </cell>
          <cell r="I275">
            <v>0</v>
          </cell>
          <cell r="J275">
            <v>38252.4</v>
          </cell>
          <cell r="K275">
            <v>0</v>
          </cell>
        </row>
        <row r="276">
          <cell r="E276">
            <v>0</v>
          </cell>
          <cell r="F276">
            <v>7040</v>
          </cell>
          <cell r="G276">
            <v>0</v>
          </cell>
          <cell r="H276">
            <v>0</v>
          </cell>
          <cell r="I276">
            <v>0</v>
          </cell>
          <cell r="J276">
            <v>7040</v>
          </cell>
          <cell r="K276">
            <v>0</v>
          </cell>
        </row>
        <row r="278">
          <cell r="E278">
            <v>8069.469999999999</v>
          </cell>
          <cell r="F278">
            <v>-1092.9700000000003</v>
          </cell>
          <cell r="G278">
            <v>59758.98999999999</v>
          </cell>
          <cell r="H278">
            <v>60846.25999999999</v>
          </cell>
          <cell r="I278">
            <v>71291</v>
          </cell>
          <cell r="J278">
            <v>-11537.71000000001</v>
          </cell>
          <cell r="K278">
            <v>6982.200000000001</v>
          </cell>
        </row>
        <row r="279">
          <cell r="E279">
            <v>5141.21</v>
          </cell>
          <cell r="F279">
            <v>-5141.21</v>
          </cell>
          <cell r="G279">
            <v>62874.250000000015</v>
          </cell>
          <cell r="H279">
            <v>64053.869999999995</v>
          </cell>
          <cell r="I279">
            <v>62874.250000000015</v>
          </cell>
          <cell r="J279">
            <v>-3961.590000000023</v>
          </cell>
          <cell r="K279">
            <v>3961.590000000023</v>
          </cell>
        </row>
        <row r="280">
          <cell r="E280">
            <v>749.3299999999999</v>
          </cell>
          <cell r="F280">
            <v>-47104.009999999995</v>
          </cell>
          <cell r="G280">
            <v>20987.649999999998</v>
          </cell>
          <cell r="H280">
            <v>21377.249999999996</v>
          </cell>
          <cell r="I280">
            <v>19240</v>
          </cell>
          <cell r="J280">
            <v>-44966.76</v>
          </cell>
          <cell r="K280">
            <v>359.73000000000206</v>
          </cell>
        </row>
        <row r="281">
          <cell r="E281">
            <v>-25.94</v>
          </cell>
          <cell r="F281">
            <v>-5095.1</v>
          </cell>
          <cell r="G281">
            <v>15740.77</v>
          </cell>
          <cell r="H281">
            <v>16032.960000000001</v>
          </cell>
          <cell r="I281">
            <v>17235.179999999997</v>
          </cell>
          <cell r="J281">
            <v>-6297.319999999995</v>
          </cell>
          <cell r="K281">
            <v>-318.13000000000187</v>
          </cell>
        </row>
        <row r="282">
          <cell r="E282">
            <v>367.09</v>
          </cell>
          <cell r="F282">
            <v>16827.04</v>
          </cell>
          <cell r="G282">
            <v>3567.8199999999993</v>
          </cell>
          <cell r="H282">
            <v>3634.1</v>
          </cell>
          <cell r="I282">
            <v>192</v>
          </cell>
          <cell r="J282">
            <v>20269.140000000003</v>
          </cell>
          <cell r="K282">
            <v>300.80999999999915</v>
          </cell>
        </row>
        <row r="283">
          <cell r="E283">
            <v>11.09</v>
          </cell>
          <cell r="F283">
            <v>511.93</v>
          </cell>
          <cell r="G283">
            <v>104.93000000000002</v>
          </cell>
          <cell r="H283">
            <v>108.86999999999999</v>
          </cell>
          <cell r="I283">
            <v>0</v>
          </cell>
          <cell r="J283">
            <v>620.8</v>
          </cell>
          <cell r="K283">
            <v>7.150000000000032</v>
          </cell>
        </row>
        <row r="284">
          <cell r="E284">
            <v>2404.09</v>
          </cell>
          <cell r="F284">
            <v>-2404.09</v>
          </cell>
          <cell r="G284">
            <v>33165.350000000006</v>
          </cell>
          <cell r="H284">
            <v>33790.24</v>
          </cell>
          <cell r="I284">
            <v>33165.350000000006</v>
          </cell>
          <cell r="J284">
            <v>-1779.2000000000066</v>
          </cell>
          <cell r="K284">
            <v>1779.200000000003</v>
          </cell>
        </row>
        <row r="285">
          <cell r="E285">
            <v>1109.26</v>
          </cell>
          <cell r="F285">
            <v>-52711.060000000005</v>
          </cell>
          <cell r="G285">
            <v>12242.730000000001</v>
          </cell>
          <cell r="H285">
            <v>12469.990000000003</v>
          </cell>
          <cell r="I285">
            <v>27529.45116</v>
          </cell>
          <cell r="J285">
            <v>-67770.52116</v>
          </cell>
          <cell r="K285">
            <v>881.9999999999976</v>
          </cell>
        </row>
        <row r="286">
          <cell r="E286">
            <v>334.03999999999996</v>
          </cell>
          <cell r="F286">
            <v>-49818.26</v>
          </cell>
          <cell r="G286">
            <v>3183.3499999999995</v>
          </cell>
          <cell r="H286">
            <v>3240.2900000000004</v>
          </cell>
          <cell r="I286">
            <v>0</v>
          </cell>
          <cell r="J286">
            <v>-46577.97</v>
          </cell>
          <cell r="K286">
            <v>277.09999999999917</v>
          </cell>
        </row>
        <row r="288">
          <cell r="E288">
            <v>3400.5</v>
          </cell>
          <cell r="F288">
            <v>-3408</v>
          </cell>
          <cell r="G288">
            <v>57071.86000000001</v>
          </cell>
          <cell r="H288">
            <v>57556.97000000001</v>
          </cell>
          <cell r="I288">
            <v>57071.86000000001</v>
          </cell>
          <cell r="J288">
            <v>-2922.8899999999994</v>
          </cell>
          <cell r="K288">
            <v>2915.3899999999994</v>
          </cell>
        </row>
        <row r="289">
          <cell r="E289">
            <v>0</v>
          </cell>
          <cell r="F289">
            <v>0</v>
          </cell>
          <cell r="G289">
            <v>2431.16</v>
          </cell>
          <cell r="H289">
            <v>2316.91</v>
          </cell>
          <cell r="I289">
            <v>2414.0899999999997</v>
          </cell>
          <cell r="J289">
            <v>-97.17999999999984</v>
          </cell>
          <cell r="K289">
            <v>114.24999999999983</v>
          </cell>
        </row>
        <row r="290">
          <cell r="E290">
            <v>0</v>
          </cell>
          <cell r="F290">
            <v>0</v>
          </cell>
          <cell r="G290">
            <v>9272.829999999998</v>
          </cell>
          <cell r="H290">
            <v>10545.140000000001</v>
          </cell>
          <cell r="I290">
            <v>9272.829999999998</v>
          </cell>
          <cell r="J290">
            <v>1272.3100000000022</v>
          </cell>
          <cell r="K290">
            <v>-1272.3100000000022</v>
          </cell>
        </row>
        <row r="291">
          <cell r="E291">
            <v>0</v>
          </cell>
          <cell r="F291">
            <v>10692.96</v>
          </cell>
          <cell r="G291">
            <v>0</v>
          </cell>
          <cell r="H291">
            <v>70.34</v>
          </cell>
          <cell r="I291">
            <v>0</v>
          </cell>
          <cell r="J291">
            <v>10763.3</v>
          </cell>
          <cell r="K291">
            <v>0</v>
          </cell>
        </row>
        <row r="292">
          <cell r="E292">
            <v>1025.15</v>
          </cell>
          <cell r="F292">
            <v>-504.92</v>
          </cell>
          <cell r="G292">
            <v>13421.03</v>
          </cell>
          <cell r="H292">
            <v>13560.420000000002</v>
          </cell>
          <cell r="I292">
            <v>13421.03</v>
          </cell>
          <cell r="J292">
            <v>-365.529999999999</v>
          </cell>
          <cell r="K292">
            <v>885.759999999999</v>
          </cell>
        </row>
        <row r="293">
          <cell r="E293">
            <v>6545.02</v>
          </cell>
          <cell r="F293">
            <v>-4717.660000000001</v>
          </cell>
          <cell r="G293">
            <v>71529.97000000003</v>
          </cell>
          <cell r="H293">
            <v>72837.17</v>
          </cell>
          <cell r="I293">
            <v>71529.97000000003</v>
          </cell>
          <cell r="J293">
            <v>-3410.460000000036</v>
          </cell>
          <cell r="K293">
            <v>5237.820000000036</v>
          </cell>
        </row>
        <row r="294">
          <cell r="E294">
            <v>6059.02</v>
          </cell>
          <cell r="F294">
            <v>-8864.19</v>
          </cell>
          <cell r="G294">
            <v>87353.25000000001</v>
          </cell>
          <cell r="H294">
            <v>90301.48000000001</v>
          </cell>
          <cell r="I294">
            <v>87353.25000000001</v>
          </cell>
          <cell r="J294">
            <v>-5915.960000000006</v>
          </cell>
          <cell r="K294">
            <v>3110.790000000008</v>
          </cell>
        </row>
        <row r="295">
          <cell r="E295">
            <v>6148.02</v>
          </cell>
          <cell r="F295">
            <v>-6148.02</v>
          </cell>
          <cell r="G295">
            <v>76741.27999999998</v>
          </cell>
          <cell r="H295">
            <v>71875.31000000001</v>
          </cell>
          <cell r="I295">
            <v>76741.27999999998</v>
          </cell>
          <cell r="J295">
            <v>-11013.989999999974</v>
          </cell>
          <cell r="K295">
            <v>11013.989999999974</v>
          </cell>
        </row>
        <row r="296">
          <cell r="E296">
            <v>7499.400000000001</v>
          </cell>
          <cell r="F296">
            <v>-7499.400000000001</v>
          </cell>
          <cell r="G296">
            <v>82944.33999999998</v>
          </cell>
          <cell r="H296">
            <v>90496.26999999999</v>
          </cell>
          <cell r="I296">
            <v>82944.33999999998</v>
          </cell>
          <cell r="J296">
            <v>52.53000000000986</v>
          </cell>
          <cell r="K296">
            <v>-52.53000000000986</v>
          </cell>
        </row>
        <row r="297">
          <cell r="E297">
            <v>839.67</v>
          </cell>
          <cell r="F297">
            <v>-839.67</v>
          </cell>
          <cell r="G297">
            <v>11866.010000000004</v>
          </cell>
          <cell r="H297">
            <v>11958.750000000002</v>
          </cell>
          <cell r="I297">
            <v>11866.010000000004</v>
          </cell>
          <cell r="J297">
            <v>-746.9300000000021</v>
          </cell>
          <cell r="K297">
            <v>746.9300000000021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workbookViewId="0" topLeftCell="A1">
      <selection activeCell="H41" sqref="H41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0" style="0" hidden="1" customWidth="1"/>
    <col min="5" max="5" width="17.7109375" style="0" customWidth="1"/>
    <col min="6" max="6" width="21.57421875" style="0" customWidth="1"/>
    <col min="7" max="7" width="21.7109375" style="0" customWidth="1"/>
    <col min="8" max="8" width="21.8515625" style="0" customWidth="1"/>
    <col min="9" max="9" width="20.57421875" style="0" customWidth="1"/>
    <col min="10" max="10" width="15.8515625" style="0" customWidth="1"/>
    <col min="11" max="11" width="21.7109375" style="0" customWidth="1"/>
    <col min="12" max="12" width="23.85156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30.7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9</v>
      </c>
      <c r="B5" s="5" t="s">
        <v>14</v>
      </c>
      <c r="C5" s="5">
        <v>59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2</v>
      </c>
      <c r="B6" s="3"/>
      <c r="C6" s="3"/>
      <c r="D6" s="3" t="s">
        <v>16</v>
      </c>
      <c r="E6" s="4">
        <f>'[1]Лицевые счета домов свод'!E271</f>
        <v>13357.56</v>
      </c>
      <c r="F6" s="4">
        <f>'[1]Лицевые счета домов свод'!F271</f>
        <v>90467.92</v>
      </c>
      <c r="G6" s="4">
        <f>'[1]Лицевые счета домов свод'!G271</f>
        <v>171786.58</v>
      </c>
      <c r="H6" s="4">
        <f>'[1]Лицевые счета домов свод'!H271</f>
        <v>174842.46000000002</v>
      </c>
      <c r="I6" s="4">
        <f>'[1]Лицевые счета домов свод'!I271</f>
        <v>91673.32</v>
      </c>
      <c r="J6" s="4">
        <f>'[1]Лицевые счета домов свод'!J271</f>
        <v>173637.06</v>
      </c>
      <c r="K6" s="4">
        <f>'[1]Лицевые счета домов свод'!K271</f>
        <v>10301.679999999964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свод'!E272</f>
        <v>1205.43</v>
      </c>
      <c r="F7" s="4">
        <f>'[1]Лицевые счета домов свод'!F272</f>
        <v>6492.83</v>
      </c>
      <c r="G7" s="4">
        <f>'[1]Лицевые счета домов свод'!G272</f>
        <v>0</v>
      </c>
      <c r="H7" s="4">
        <f>'[1]Лицевые счета домов свод'!H272</f>
        <v>0</v>
      </c>
      <c r="I7" s="4">
        <f>'[1]Лицевые счета домов свод'!I272</f>
        <v>0</v>
      </c>
      <c r="J7" s="4">
        <f>'[1]Лицевые счета домов свод'!J272</f>
        <v>6492.83</v>
      </c>
      <c r="K7" s="4">
        <f>'[1]Лицевые счета домов свод'!K272</f>
        <v>1205.43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свод'!E273</f>
        <v>0</v>
      </c>
      <c r="F8" s="4">
        <f>'[1]Лицевые счета домов свод'!F273</f>
        <v>-6685.38</v>
      </c>
      <c r="G8" s="4">
        <f>'[1]Лицевые счета домов свод'!G273</f>
        <v>0</v>
      </c>
      <c r="H8" s="4">
        <f>'[1]Лицевые счета домов свод'!H273</f>
        <v>0</v>
      </c>
      <c r="I8" s="4">
        <f>'[1]Лицевые счета домов свод'!I273</f>
        <v>0</v>
      </c>
      <c r="J8" s="4">
        <f>'[1]Лицевые счета домов свод'!J273</f>
        <v>-6685.38</v>
      </c>
      <c r="K8" s="4">
        <f>'[1]Лицевые счета домов свод'!K273</f>
        <v>0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свод'!E274</f>
        <v>2154.81</v>
      </c>
      <c r="F9" s="4">
        <f>'[1]Лицевые счета домов свод'!F274</f>
        <v>7888.13</v>
      </c>
      <c r="G9" s="4">
        <f>'[1]Лицевые счета домов свод'!G274</f>
        <v>1495.3400000000001</v>
      </c>
      <c r="H9" s="4">
        <f>'[1]Лицевые счета домов свод'!H274</f>
        <v>1309.82</v>
      </c>
      <c r="I9" s="4">
        <f>'[1]Лицевые счета домов свод'!I274</f>
        <v>0</v>
      </c>
      <c r="J9" s="4">
        <f>'[1]Лицевые счета домов свод'!J274</f>
        <v>9197.95</v>
      </c>
      <c r="K9" s="4">
        <f>'[1]Лицевые счета домов свод'!K274</f>
        <v>2340.33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свод'!E275</f>
        <v>0</v>
      </c>
      <c r="F10" s="4">
        <f>'[1]Лицевые счета домов свод'!F275</f>
        <v>38252.4</v>
      </c>
      <c r="G10" s="4">
        <f>'[1]Лицевые счета домов свод'!G275</f>
        <v>0</v>
      </c>
      <c r="H10" s="4">
        <f>'[1]Лицевые счета домов свод'!H275</f>
        <v>0</v>
      </c>
      <c r="I10" s="4">
        <f>'[1]Лицевые счета домов свод'!I275</f>
        <v>0</v>
      </c>
      <c r="J10" s="4">
        <f>'[1]Лицевые счета домов свод'!J275</f>
        <v>38252.4</v>
      </c>
      <c r="K10" s="4">
        <f>'[1]Лицевые счета домов свод'!K275</f>
        <v>0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свод'!E276</f>
        <v>0</v>
      </c>
      <c r="F11" s="4">
        <f>'[1]Лицевые счета домов свод'!F276</f>
        <v>7040</v>
      </c>
      <c r="G11" s="4">
        <f>'[1]Лицевые счета домов свод'!G276</f>
        <v>0</v>
      </c>
      <c r="H11" s="4">
        <f>'[1]Лицевые счета домов свод'!H276</f>
        <v>0</v>
      </c>
      <c r="I11" s="4">
        <f>'[1]Лицевые счета домов свод'!I276</f>
        <v>0</v>
      </c>
      <c r="J11" s="4">
        <f>'[1]Лицевые счета домов свод'!J276</f>
        <v>7040</v>
      </c>
      <c r="K11" s="4">
        <f>'[1]Лицевые счета домов свод'!K276</f>
        <v>0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16717.8</v>
      </c>
      <c r="F12" s="4">
        <f>SUM(F6:F11)</f>
        <v>143455.9</v>
      </c>
      <c r="G12" s="4">
        <f>SUM(G6:G11)</f>
        <v>173281.91999999998</v>
      </c>
      <c r="H12" s="4">
        <f>SUM(H6:H11)</f>
        <v>176152.28000000003</v>
      </c>
      <c r="I12" s="4">
        <f>SUM(I6:I11)</f>
        <v>91673.32</v>
      </c>
      <c r="J12" s="4">
        <f>SUM(J6:J11)</f>
        <v>227934.86</v>
      </c>
      <c r="K12" s="4">
        <f>SUM(K6:K11)</f>
        <v>13847.439999999964</v>
      </c>
      <c r="L12" s="3"/>
    </row>
    <row r="13" spans="1:12" s="2" customFormat="1" ht="18.75" customHeight="1" hidden="1">
      <c r="A13" s="3"/>
      <c r="B13" s="3"/>
      <c r="C13" s="3"/>
      <c r="D13" s="7" t="s">
        <v>23</v>
      </c>
      <c r="E13" s="4">
        <f>'[1]Лицевые счета домов свод'!E278</f>
        <v>8069.469999999999</v>
      </c>
      <c r="F13" s="4">
        <f>'[1]Лицевые счета домов свод'!F278</f>
        <v>-1092.9700000000003</v>
      </c>
      <c r="G13" s="4">
        <f>'[1]Лицевые счета домов свод'!G278</f>
        <v>59758.98999999999</v>
      </c>
      <c r="H13" s="4">
        <f>'[1]Лицевые счета домов свод'!H278</f>
        <v>60846.25999999999</v>
      </c>
      <c r="I13" s="4">
        <f>'[1]Лицевые счета домов свод'!I278</f>
        <v>71291</v>
      </c>
      <c r="J13" s="4">
        <f>'[1]Лицевые счета домов свод'!J278</f>
        <v>-11537.71000000001</v>
      </c>
      <c r="K13" s="4">
        <f>'[1]Лицевые счета домов свод'!K278</f>
        <v>6982.200000000001</v>
      </c>
      <c r="L13" s="3"/>
    </row>
    <row r="14" spans="1:12" s="2" customFormat="1" ht="26.25" customHeight="1" hidden="1">
      <c r="A14" s="3"/>
      <c r="B14" s="3"/>
      <c r="C14" s="3"/>
      <c r="D14" s="7" t="s">
        <v>24</v>
      </c>
      <c r="E14" s="4">
        <f>'[1]Лицевые счета домов свод'!E279</f>
        <v>5141.21</v>
      </c>
      <c r="F14" s="4">
        <f>'[1]Лицевые счета домов свод'!F279</f>
        <v>-5141.21</v>
      </c>
      <c r="G14" s="4">
        <f>'[1]Лицевые счета домов свод'!G279</f>
        <v>62874.250000000015</v>
      </c>
      <c r="H14" s="4">
        <f>'[1]Лицевые счета домов свод'!H279</f>
        <v>64053.869999999995</v>
      </c>
      <c r="I14" s="4">
        <f>'[1]Лицевые счета домов свод'!I279</f>
        <v>62874.250000000015</v>
      </c>
      <c r="J14" s="4">
        <f>'[1]Лицевые счета домов свод'!J279</f>
        <v>-3961.590000000023</v>
      </c>
      <c r="K14" s="4">
        <f>'[1]Лицевые счета домов свод'!K279</f>
        <v>3961.590000000023</v>
      </c>
      <c r="L14" s="3"/>
    </row>
    <row r="15" spans="1:12" s="2" customFormat="1" ht="31.5" customHeight="1" hidden="1">
      <c r="A15" s="3"/>
      <c r="B15" s="3"/>
      <c r="C15" s="3"/>
      <c r="D15" s="7" t="s">
        <v>25</v>
      </c>
      <c r="E15" s="4">
        <f>'[1]Лицевые счета домов свод'!E280</f>
        <v>749.3299999999999</v>
      </c>
      <c r="F15" s="4">
        <f>'[1]Лицевые счета домов свод'!F280</f>
        <v>-47104.009999999995</v>
      </c>
      <c r="G15" s="4">
        <f>'[1]Лицевые счета домов свод'!G280</f>
        <v>20987.649999999998</v>
      </c>
      <c r="H15" s="4">
        <f>'[1]Лицевые счета домов свод'!H280</f>
        <v>21377.249999999996</v>
      </c>
      <c r="I15" s="4">
        <f>'[1]Лицевые счета домов свод'!I280</f>
        <v>19240</v>
      </c>
      <c r="J15" s="4">
        <f>'[1]Лицевые счета домов свод'!J280</f>
        <v>-44966.76</v>
      </c>
      <c r="K15" s="4">
        <f>'[1]Лицевые счета домов свод'!K280</f>
        <v>359.73000000000206</v>
      </c>
      <c r="L15" s="3"/>
    </row>
    <row r="16" spans="1:12" s="2" customFormat="1" ht="31.5" customHeight="1" hidden="1">
      <c r="A16" s="3"/>
      <c r="B16" s="3"/>
      <c r="C16" s="3"/>
      <c r="D16" s="7" t="s">
        <v>26</v>
      </c>
      <c r="E16" s="4">
        <f>'[1]Лицевые счета домов свод'!E281</f>
        <v>-25.94</v>
      </c>
      <c r="F16" s="4">
        <f>'[1]Лицевые счета домов свод'!F281</f>
        <v>-5095.1</v>
      </c>
      <c r="G16" s="4">
        <f>'[1]Лицевые счета домов свод'!G281</f>
        <v>15740.77</v>
      </c>
      <c r="H16" s="4">
        <f>'[1]Лицевые счета домов свод'!H281</f>
        <v>16032.960000000001</v>
      </c>
      <c r="I16" s="4">
        <f>'[1]Лицевые счета домов свод'!I281</f>
        <v>17235.179999999997</v>
      </c>
      <c r="J16" s="4">
        <f>'[1]Лицевые счета домов свод'!J281</f>
        <v>-6297.319999999995</v>
      </c>
      <c r="K16" s="4">
        <f>'[1]Лицевые счета домов свод'!K281</f>
        <v>-318.13000000000187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свод'!E282</f>
        <v>367.09</v>
      </c>
      <c r="F17" s="4">
        <f>'[1]Лицевые счета домов свод'!F282</f>
        <v>16827.04</v>
      </c>
      <c r="G17" s="4">
        <f>'[1]Лицевые счета домов свод'!G282</f>
        <v>3567.8199999999993</v>
      </c>
      <c r="H17" s="4">
        <f>'[1]Лицевые счета домов свод'!H282</f>
        <v>3634.1</v>
      </c>
      <c r="I17" s="4">
        <f>'[1]Лицевые счета домов свод'!I282</f>
        <v>192</v>
      </c>
      <c r="J17" s="4">
        <f>'[1]Лицевые счета домов свод'!J282</f>
        <v>20269.140000000003</v>
      </c>
      <c r="K17" s="4">
        <f>'[1]Лицевые счета домов свод'!K282</f>
        <v>300.80999999999915</v>
      </c>
      <c r="L17" s="3"/>
    </row>
    <row r="18" spans="1:12" s="2" customFormat="1" ht="27.75" customHeight="1" hidden="1">
      <c r="A18" s="3"/>
      <c r="B18" s="3"/>
      <c r="C18" s="3"/>
      <c r="D18" s="7" t="s">
        <v>28</v>
      </c>
      <c r="E18" s="4">
        <f>'[1]Лицевые счета домов свод'!E283</f>
        <v>11.09</v>
      </c>
      <c r="F18" s="4">
        <f>'[1]Лицевые счета домов свод'!F283</f>
        <v>511.93</v>
      </c>
      <c r="G18" s="4">
        <f>'[1]Лицевые счета домов свод'!G283</f>
        <v>104.93000000000002</v>
      </c>
      <c r="H18" s="4">
        <f>'[1]Лицевые счета домов свод'!H283</f>
        <v>108.86999999999999</v>
      </c>
      <c r="I18" s="4">
        <f>'[1]Лицевые счета домов свод'!I283</f>
        <v>0</v>
      </c>
      <c r="J18" s="4">
        <f>'[1]Лицевые счета домов свод'!J283</f>
        <v>620.8</v>
      </c>
      <c r="K18" s="4">
        <f>'[1]Лицевые счета домов свод'!K283</f>
        <v>7.150000000000032</v>
      </c>
      <c r="L18" s="3"/>
    </row>
    <row r="19" spans="1:12" s="2" customFormat="1" ht="47.25" customHeight="1" hidden="1">
      <c r="A19" s="3"/>
      <c r="B19" s="3"/>
      <c r="C19" s="3"/>
      <c r="D19" s="7" t="s">
        <v>29</v>
      </c>
      <c r="E19" s="4">
        <f>'[1]Лицевые счета домов свод'!E284</f>
        <v>2404.09</v>
      </c>
      <c r="F19" s="4">
        <f>'[1]Лицевые счета домов свод'!F284</f>
        <v>-2404.09</v>
      </c>
      <c r="G19" s="4">
        <f>'[1]Лицевые счета домов свод'!G284</f>
        <v>33165.350000000006</v>
      </c>
      <c r="H19" s="4">
        <f>'[1]Лицевые счета домов свод'!H284</f>
        <v>33790.24</v>
      </c>
      <c r="I19" s="4">
        <f>'[1]Лицевые счета домов свод'!I284</f>
        <v>33165.350000000006</v>
      </c>
      <c r="J19" s="4">
        <f>'[1]Лицевые счета домов свод'!J284</f>
        <v>-1779.2000000000066</v>
      </c>
      <c r="K19" s="4">
        <f>'[1]Лицевые счета домов свод'!K284</f>
        <v>1779.200000000003</v>
      </c>
      <c r="L19" s="3"/>
    </row>
    <row r="20" spans="1:12" s="2" customFormat="1" ht="24" customHeight="1" hidden="1">
      <c r="A20" s="3"/>
      <c r="B20" s="3"/>
      <c r="C20" s="3"/>
      <c r="D20" s="7" t="s">
        <v>30</v>
      </c>
      <c r="E20" s="4">
        <f>'[1]Лицевые счета домов свод'!E285</f>
        <v>1109.26</v>
      </c>
      <c r="F20" s="4">
        <f>'[1]Лицевые счета домов свод'!F285</f>
        <v>-52711.060000000005</v>
      </c>
      <c r="G20" s="4">
        <f>'[1]Лицевые счета домов свод'!G285</f>
        <v>12242.730000000001</v>
      </c>
      <c r="H20" s="4">
        <f>'[1]Лицевые счета домов свод'!H285</f>
        <v>12469.990000000003</v>
      </c>
      <c r="I20" s="4">
        <f>'[1]Лицевые счета домов свод'!I285</f>
        <v>27529.45116</v>
      </c>
      <c r="J20" s="4">
        <f>'[1]Лицевые счета домов свод'!J285</f>
        <v>-67770.52116</v>
      </c>
      <c r="K20" s="4">
        <f>'[1]Лицевые счета домов свод'!K285</f>
        <v>881.9999999999976</v>
      </c>
      <c r="L20" s="3"/>
    </row>
    <row r="21" spans="1:12" s="2" customFormat="1" ht="30.75" customHeight="1" hidden="1">
      <c r="A21" s="3"/>
      <c r="B21" s="3"/>
      <c r="C21" s="3"/>
      <c r="D21" s="7" t="s">
        <v>31</v>
      </c>
      <c r="E21" s="4">
        <f>'[1]Лицевые счета домов свод'!E286</f>
        <v>334.03999999999996</v>
      </c>
      <c r="F21" s="4">
        <f>'[1]Лицевые счета домов свод'!F286</f>
        <v>-49818.26</v>
      </c>
      <c r="G21" s="4">
        <f>'[1]Лицевые счета домов свод'!G286</f>
        <v>3183.3499999999995</v>
      </c>
      <c r="H21" s="4">
        <f>'[1]Лицевые счета домов свод'!H286</f>
        <v>3240.2900000000004</v>
      </c>
      <c r="I21" s="4">
        <f>'[1]Лицевые счета домов свод'!I286</f>
        <v>0</v>
      </c>
      <c r="J21" s="4">
        <f>'[1]Лицевые счета домов свод'!J286</f>
        <v>-46577.97</v>
      </c>
      <c r="K21" s="4">
        <f>'[1]Лицевые счета домов свод'!K286</f>
        <v>277.09999999999917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18159.64</v>
      </c>
      <c r="F22" s="4">
        <f>SUM(F13:F21)</f>
        <v>-146027.73</v>
      </c>
      <c r="G22" s="4">
        <f>SUM(G13:G21)</f>
        <v>211625.84000000003</v>
      </c>
      <c r="H22" s="4">
        <f>SUM(H13:H21)</f>
        <v>215553.83</v>
      </c>
      <c r="I22" s="8">
        <f>SUM(I13:I21)</f>
        <v>231527.23116000002</v>
      </c>
      <c r="J22" s="8">
        <f>SUM(J13:J21)</f>
        <v>-162001.13116000005</v>
      </c>
      <c r="K22" s="4">
        <f>SUM(K13:K21)</f>
        <v>14231.650000000023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свод'!E288</f>
        <v>3400.5</v>
      </c>
      <c r="F23" s="4">
        <f>'[1]Лицевые счета домов свод'!F288</f>
        <v>-3408</v>
      </c>
      <c r="G23" s="4">
        <f>'[1]Лицевые счета домов свод'!G288</f>
        <v>57071.86000000001</v>
      </c>
      <c r="H23" s="4">
        <f>'[1]Лицевые счета домов свод'!H288</f>
        <v>57556.97000000001</v>
      </c>
      <c r="I23" s="4">
        <f>'[1]Лицевые счета домов свод'!I288</f>
        <v>57071.86000000001</v>
      </c>
      <c r="J23" s="4">
        <f>'[1]Лицевые счета домов свод'!J288</f>
        <v>-2922.8899999999994</v>
      </c>
      <c r="K23" s="4">
        <f>'[1]Лицевые счета домов свод'!K288</f>
        <v>2915.3899999999994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свод'!E289</f>
        <v>0</v>
      </c>
      <c r="F24" s="4">
        <f>'[1]Лицевые счета домов свод'!F289</f>
        <v>0</v>
      </c>
      <c r="G24" s="4">
        <f>'[1]Лицевые счета домов свод'!G289</f>
        <v>2431.16</v>
      </c>
      <c r="H24" s="4">
        <f>'[1]Лицевые счета домов свод'!H289</f>
        <v>2316.91</v>
      </c>
      <c r="I24" s="4">
        <f>'[1]Лицевые счета домов свод'!I289</f>
        <v>2414.0899999999997</v>
      </c>
      <c r="J24" s="4">
        <f>'[1]Лицевые счета домов свод'!J289</f>
        <v>-97.17999999999984</v>
      </c>
      <c r="K24" s="4">
        <f>'[1]Лицевые счета домов свод'!K289</f>
        <v>114.24999999999983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свод'!E290</f>
        <v>0</v>
      </c>
      <c r="F25" s="4">
        <f>'[1]Лицевые счета домов свод'!F290</f>
        <v>0</v>
      </c>
      <c r="G25" s="4">
        <f>'[1]Лицевые счета домов свод'!G290</f>
        <v>9272.829999999998</v>
      </c>
      <c r="H25" s="4">
        <f>'[1]Лицевые счета домов свод'!H290</f>
        <v>10545.140000000001</v>
      </c>
      <c r="I25" s="4">
        <f>'[1]Лицевые счета домов свод'!I290</f>
        <v>9272.829999999998</v>
      </c>
      <c r="J25" s="4">
        <f>'[1]Лицевые счета домов свод'!J290</f>
        <v>1272.3100000000022</v>
      </c>
      <c r="K25" s="4">
        <f>'[1]Лицевые счета домов свод'!K290</f>
        <v>-1272.3100000000022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свод'!E291</f>
        <v>0</v>
      </c>
      <c r="F26" s="4">
        <f>'[1]Лицевые счета домов свод'!F291</f>
        <v>10692.96</v>
      </c>
      <c r="G26" s="4">
        <f>'[1]Лицевые счета домов свод'!G291</f>
        <v>0</v>
      </c>
      <c r="H26" s="4">
        <f>'[1]Лицевые счета домов свод'!H291</f>
        <v>70.34</v>
      </c>
      <c r="I26" s="4">
        <f>'[1]Лицевые счета домов свод'!I291</f>
        <v>0</v>
      </c>
      <c r="J26" s="4">
        <f>'[1]Лицевые счета домов свод'!J291</f>
        <v>10763.3</v>
      </c>
      <c r="K26" s="4">
        <f>'[1]Лицевые счета домов свод'!K291</f>
        <v>0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свод'!E292</f>
        <v>1025.15</v>
      </c>
      <c r="F27" s="4">
        <f>'[1]Лицевые счета домов свод'!F292</f>
        <v>-504.92</v>
      </c>
      <c r="G27" s="4">
        <f>'[1]Лицевые счета домов свод'!G292</f>
        <v>13421.03</v>
      </c>
      <c r="H27" s="4">
        <f>'[1]Лицевые счета домов свод'!H292</f>
        <v>13560.420000000002</v>
      </c>
      <c r="I27" s="4">
        <f>'[1]Лицевые счета домов свод'!I292</f>
        <v>13421.03</v>
      </c>
      <c r="J27" s="4">
        <f>'[1]Лицевые счета домов свод'!J292</f>
        <v>-365.529999999999</v>
      </c>
      <c r="K27" s="4">
        <f>'[1]Лицевые счета домов свод'!K292</f>
        <v>885.759999999999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свод'!E293</f>
        <v>6545.02</v>
      </c>
      <c r="F28" s="4">
        <f>'[1]Лицевые счета домов свод'!F293</f>
        <v>-4717.660000000001</v>
      </c>
      <c r="G28" s="4">
        <f>'[1]Лицевые счета домов свод'!G293</f>
        <v>71529.97000000003</v>
      </c>
      <c r="H28" s="4">
        <f>'[1]Лицевые счета домов свод'!H293</f>
        <v>72837.17</v>
      </c>
      <c r="I28" s="4">
        <f>'[1]Лицевые счета домов свод'!I293</f>
        <v>71529.97000000003</v>
      </c>
      <c r="J28" s="4">
        <f>'[1]Лицевые счета домов свод'!J293</f>
        <v>-3410.460000000036</v>
      </c>
      <c r="K28" s="4">
        <f>'[1]Лицевые счета домов свод'!K293</f>
        <v>5237.820000000036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свод'!E294</f>
        <v>6059.02</v>
      </c>
      <c r="F29" s="4">
        <f>'[1]Лицевые счета домов свод'!F294</f>
        <v>-8864.19</v>
      </c>
      <c r="G29" s="4">
        <f>'[1]Лицевые счета домов свод'!G294</f>
        <v>87353.25000000001</v>
      </c>
      <c r="H29" s="4">
        <f>'[1]Лицевые счета домов свод'!H294</f>
        <v>90301.48000000001</v>
      </c>
      <c r="I29" s="4">
        <f>'[1]Лицевые счета домов свод'!I294</f>
        <v>87353.25000000001</v>
      </c>
      <c r="J29" s="4">
        <f>'[1]Лицевые счета домов свод'!J294</f>
        <v>-5915.960000000006</v>
      </c>
      <c r="K29" s="4">
        <f>'[1]Лицевые счета домов свод'!K294</f>
        <v>3110.790000000008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свод'!E295</f>
        <v>6148.02</v>
      </c>
      <c r="F30" s="4">
        <f>'[1]Лицевые счета домов свод'!F295</f>
        <v>-6148.02</v>
      </c>
      <c r="G30" s="4">
        <f>'[1]Лицевые счета домов свод'!G295</f>
        <v>76741.27999999998</v>
      </c>
      <c r="H30" s="4">
        <f>'[1]Лицевые счета домов свод'!H295</f>
        <v>71875.31000000001</v>
      </c>
      <c r="I30" s="4">
        <f>'[1]Лицевые счета домов свод'!I295</f>
        <v>76741.27999999998</v>
      </c>
      <c r="J30" s="4">
        <f>'[1]Лицевые счета домов свод'!J295</f>
        <v>-11013.989999999974</v>
      </c>
      <c r="K30" s="4">
        <f>'[1]Лицевые счета домов свод'!K295</f>
        <v>11013.989999999974</v>
      </c>
      <c r="L30" s="3"/>
    </row>
    <row r="31" spans="1:12" s="2" customFormat="1" ht="12.75" hidden="1">
      <c r="A31" s="3"/>
      <c r="B31" s="3"/>
      <c r="C31" s="3"/>
      <c r="D31" s="3" t="s">
        <v>41</v>
      </c>
      <c r="E31" s="4">
        <f>'[1]Лицевые счета домов свод'!E296</f>
        <v>7499.400000000001</v>
      </c>
      <c r="F31" s="4">
        <f>'[1]Лицевые счета домов свод'!F296</f>
        <v>-7499.400000000001</v>
      </c>
      <c r="G31" s="4">
        <f>'[1]Лицевые счета домов свод'!G296</f>
        <v>82944.33999999998</v>
      </c>
      <c r="H31" s="4">
        <f>'[1]Лицевые счета домов свод'!H296</f>
        <v>90496.26999999999</v>
      </c>
      <c r="I31" s="4">
        <f>'[1]Лицевые счета домов свод'!I296</f>
        <v>82944.33999999998</v>
      </c>
      <c r="J31" s="4">
        <f>'[1]Лицевые счета домов свод'!J296</f>
        <v>52.53000000000986</v>
      </c>
      <c r="K31" s="4">
        <f>'[1]Лицевые счета домов свод'!K296</f>
        <v>-52.53000000000986</v>
      </c>
      <c r="L31" s="3"/>
    </row>
    <row r="32" spans="1:12" s="2" customFormat="1" ht="12.75" hidden="1">
      <c r="A32" s="3"/>
      <c r="B32" s="3"/>
      <c r="C32" s="3"/>
      <c r="D32" s="3" t="s">
        <v>42</v>
      </c>
      <c r="E32" s="4">
        <f>'[1]Лицевые счета домов свод'!E297</f>
        <v>839.67</v>
      </c>
      <c r="F32" s="4">
        <f>'[1]Лицевые счета домов свод'!F297</f>
        <v>-839.67</v>
      </c>
      <c r="G32" s="4">
        <f>'[1]Лицевые счета домов свод'!G297</f>
        <v>11866.010000000004</v>
      </c>
      <c r="H32" s="4">
        <f>'[1]Лицевые счета домов свод'!H297</f>
        <v>11958.750000000002</v>
      </c>
      <c r="I32" s="4">
        <f>'[1]Лицевые счета домов свод'!I297</f>
        <v>11866.010000000004</v>
      </c>
      <c r="J32" s="4">
        <f>'[1]Лицевые счета домов свод'!J297</f>
        <v>-746.9300000000021</v>
      </c>
      <c r="K32" s="4">
        <f>'[1]Лицевые счета домов свод'!K297</f>
        <v>746.9300000000021</v>
      </c>
      <c r="L32" s="3"/>
    </row>
    <row r="33" spans="1:12" s="2" customFormat="1" ht="12.75">
      <c r="A33" s="3">
        <v>9</v>
      </c>
      <c r="B33" s="5" t="s">
        <v>14</v>
      </c>
      <c r="C33" s="5">
        <v>59</v>
      </c>
      <c r="D33" s="3"/>
      <c r="E33" s="4">
        <f>SUM(E23:E32)+E12+E22</f>
        <v>66394.22</v>
      </c>
      <c r="F33" s="4">
        <f>SUM(F23:F32)+F12+F22</f>
        <v>-23860.73000000001</v>
      </c>
      <c r="G33" s="4">
        <f>SUM(G23:G32)+G12+G22</f>
        <v>797539.49</v>
      </c>
      <c r="H33" s="4">
        <f>SUM(H23:H32)+H12+H22</f>
        <v>813224.87</v>
      </c>
      <c r="I33" s="8">
        <f>SUM(I23:I32)+I12+I22</f>
        <v>735815.21116</v>
      </c>
      <c r="J33" s="8">
        <f>SUM(J23:J32)+J12+J22</f>
        <v>53548.92883999992</v>
      </c>
      <c r="K33" s="4">
        <f>SUM(K23:K32)+K12+K22</f>
        <v>50779.17999999999</v>
      </c>
      <c r="L33" s="5" t="s">
        <v>15</v>
      </c>
    </row>
    <row r="34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="80" zoomScaleNormal="80" workbookViewId="0" topLeftCell="A1">
      <selection activeCell="F53" sqref="F53"/>
    </sheetView>
  </sheetViews>
  <sheetFormatPr defaultColWidth="12.57421875" defaultRowHeight="12.75"/>
  <cols>
    <col min="1" max="1" width="9.7109375" style="0" customWidth="1"/>
    <col min="2" max="2" width="47.8515625" style="9" customWidth="1"/>
    <col min="3" max="3" width="25.140625" style="0" customWidth="1"/>
    <col min="4" max="4" width="39.421875" style="0" customWidth="1"/>
    <col min="5" max="5" width="17.8515625" style="0" customWidth="1"/>
    <col min="6" max="16384" width="11.57421875" style="0" customWidth="1"/>
  </cols>
  <sheetData>
    <row r="1" spans="1:5" s="2" customFormat="1" ht="12.75">
      <c r="A1" s="10" t="s">
        <v>43</v>
      </c>
      <c r="B1" s="10"/>
      <c r="C1" s="10"/>
      <c r="D1" s="10"/>
      <c r="E1" s="10"/>
    </row>
    <row r="2" spans="1:5" s="2" customFormat="1" ht="12.75">
      <c r="A2" s="11" t="s">
        <v>1</v>
      </c>
      <c r="B2" s="11" t="s">
        <v>44</v>
      </c>
      <c r="C2" s="10" t="s">
        <v>2</v>
      </c>
      <c r="D2" s="10" t="s">
        <v>45</v>
      </c>
      <c r="E2" s="10" t="s">
        <v>46</v>
      </c>
    </row>
    <row r="3" spans="1:5" s="2" customFormat="1" ht="12.75">
      <c r="A3" s="5">
        <v>1</v>
      </c>
      <c r="B3" s="6" t="s">
        <v>47</v>
      </c>
      <c r="C3" s="5" t="s">
        <v>48</v>
      </c>
      <c r="D3" s="5" t="s">
        <v>49</v>
      </c>
      <c r="E3" s="5">
        <v>2893.89</v>
      </c>
    </row>
    <row r="4" spans="1:5" s="2" customFormat="1" ht="12.75" hidden="1">
      <c r="A4" s="5">
        <v>2</v>
      </c>
      <c r="B4" s="11"/>
      <c r="C4" s="10"/>
      <c r="D4" s="10"/>
      <c r="E4" s="10"/>
    </row>
    <row r="5" spans="1:5" s="2" customFormat="1" ht="12.75" hidden="1">
      <c r="A5" s="5">
        <v>3</v>
      </c>
      <c r="B5" s="11"/>
      <c r="C5" s="10"/>
      <c r="D5" s="10"/>
      <c r="E5" s="10"/>
    </row>
    <row r="6" spans="1:5" s="2" customFormat="1" ht="12.75" hidden="1">
      <c r="A6" s="5"/>
      <c r="B6" s="6" t="s">
        <v>50</v>
      </c>
      <c r="C6" s="5"/>
      <c r="D6" s="5"/>
      <c r="E6" s="5">
        <f>E4+E5+E3</f>
        <v>2893.89</v>
      </c>
    </row>
    <row r="7" spans="1:5" s="2" customFormat="1" ht="12.75" hidden="1">
      <c r="A7" s="3"/>
      <c r="B7" s="7"/>
      <c r="C7" s="3"/>
      <c r="D7" s="3"/>
      <c r="E7" s="3"/>
    </row>
    <row r="8" spans="1:5" s="13" customFormat="1" ht="12.75">
      <c r="A8" s="12" t="s">
        <v>51</v>
      </c>
      <c r="B8" s="12"/>
      <c r="C8" s="12"/>
      <c r="D8" s="12"/>
      <c r="E8" s="12"/>
    </row>
    <row r="9" spans="1:5" s="2" customFormat="1" ht="12.75">
      <c r="A9" s="11" t="s">
        <v>1</v>
      </c>
      <c r="B9" s="11" t="s">
        <v>44</v>
      </c>
      <c r="C9" s="10" t="s">
        <v>2</v>
      </c>
      <c r="D9" s="10" t="s">
        <v>45</v>
      </c>
      <c r="E9" s="10" t="s">
        <v>46</v>
      </c>
    </row>
    <row r="10" spans="1:5" s="2" customFormat="1" ht="12.75">
      <c r="A10" s="5">
        <v>1</v>
      </c>
      <c r="B10" s="6" t="s">
        <v>52</v>
      </c>
      <c r="C10" s="5" t="s">
        <v>48</v>
      </c>
      <c r="D10" s="5" t="s">
        <v>53</v>
      </c>
      <c r="E10" s="5">
        <v>14515.9</v>
      </c>
    </row>
    <row r="11" spans="1:5" s="2" customFormat="1" ht="12.75" hidden="1">
      <c r="A11" s="5">
        <v>2</v>
      </c>
      <c r="B11" s="11"/>
      <c r="C11" s="10"/>
      <c r="D11" s="10"/>
      <c r="E11" s="10"/>
    </row>
    <row r="12" spans="1:5" s="2" customFormat="1" ht="12.75" hidden="1">
      <c r="A12" s="5">
        <v>3</v>
      </c>
      <c r="B12" s="11"/>
      <c r="C12" s="10"/>
      <c r="D12" s="10"/>
      <c r="E12" s="10"/>
    </row>
    <row r="13" spans="1:5" s="2" customFormat="1" ht="12.75" hidden="1">
      <c r="A13" s="5"/>
      <c r="B13" s="6" t="s">
        <v>50</v>
      </c>
      <c r="C13" s="5"/>
      <c r="D13" s="5"/>
      <c r="E13" s="5">
        <f>E11+E10+E12</f>
        <v>14515.9</v>
      </c>
    </row>
    <row r="14" spans="1:5" s="2" customFormat="1" ht="12.75" hidden="1">
      <c r="A14" s="3"/>
      <c r="B14" s="7"/>
      <c r="C14" s="3"/>
      <c r="D14" s="3"/>
      <c r="E14" s="3"/>
    </row>
    <row r="15" spans="1:5" s="13" customFormat="1" ht="12.75">
      <c r="A15" s="12" t="s">
        <v>54</v>
      </c>
      <c r="B15" s="12"/>
      <c r="C15" s="12"/>
      <c r="D15" s="12"/>
      <c r="E15" s="12"/>
    </row>
    <row r="16" spans="1:5" s="2" customFormat="1" ht="12.75">
      <c r="A16" s="11" t="s">
        <v>1</v>
      </c>
      <c r="B16" s="11" t="s">
        <v>44</v>
      </c>
      <c r="C16" s="10" t="s">
        <v>2</v>
      </c>
      <c r="D16" s="10" t="s">
        <v>45</v>
      </c>
      <c r="E16" s="10" t="s">
        <v>46</v>
      </c>
    </row>
    <row r="17" spans="1:5" s="2" customFormat="1" ht="12.75">
      <c r="A17" s="5">
        <v>1</v>
      </c>
      <c r="B17" s="6" t="s">
        <v>55</v>
      </c>
      <c r="C17" s="5" t="s">
        <v>48</v>
      </c>
      <c r="D17" s="5"/>
      <c r="E17" s="5">
        <v>27561.94</v>
      </c>
    </row>
    <row r="18" spans="1:5" s="2" customFormat="1" ht="12.75" hidden="1">
      <c r="A18" s="5">
        <v>2</v>
      </c>
      <c r="B18" s="11"/>
      <c r="C18" s="10"/>
      <c r="D18" s="10"/>
      <c r="E18" s="10"/>
    </row>
    <row r="19" spans="1:5" s="2" customFormat="1" ht="12.75" hidden="1">
      <c r="A19" s="5">
        <v>3</v>
      </c>
      <c r="B19" s="6"/>
      <c r="C19" s="5"/>
      <c r="D19" s="5"/>
      <c r="E19" s="5"/>
    </row>
    <row r="20" spans="1:5" s="2" customFormat="1" ht="12.75" hidden="1">
      <c r="A20" s="5"/>
      <c r="B20" s="6" t="s">
        <v>50</v>
      </c>
      <c r="C20" s="5"/>
      <c r="D20" s="5"/>
      <c r="E20" s="5">
        <f>E18+E17+E19</f>
        <v>27561.94</v>
      </c>
    </row>
    <row r="21" spans="1:5" s="2" customFormat="1" ht="12.75" hidden="1">
      <c r="A21" s="3"/>
      <c r="B21" s="7"/>
      <c r="C21" s="3"/>
      <c r="D21" s="3"/>
      <c r="E21" s="3"/>
    </row>
    <row r="22" spans="1:5" s="13" customFormat="1" ht="12.75">
      <c r="A22" s="12" t="s">
        <v>56</v>
      </c>
      <c r="B22" s="12"/>
      <c r="C22" s="12"/>
      <c r="D22" s="12"/>
      <c r="E22" s="12"/>
    </row>
    <row r="23" spans="1:5" s="2" customFormat="1" ht="12.75">
      <c r="A23" s="11" t="s">
        <v>1</v>
      </c>
      <c r="B23" s="11" t="s">
        <v>44</v>
      </c>
      <c r="C23" s="10" t="s">
        <v>2</v>
      </c>
      <c r="D23" s="10" t="s">
        <v>45</v>
      </c>
      <c r="E23" s="10" t="s">
        <v>46</v>
      </c>
    </row>
    <row r="24" spans="1:5" s="2" customFormat="1" ht="12.75">
      <c r="A24" s="5">
        <v>1</v>
      </c>
      <c r="B24" s="6" t="s">
        <v>52</v>
      </c>
      <c r="C24" s="10" t="s">
        <v>48</v>
      </c>
      <c r="D24" s="5" t="s">
        <v>57</v>
      </c>
      <c r="E24" s="5">
        <v>20028.49</v>
      </c>
    </row>
    <row r="25" spans="1:5" s="2" customFormat="1" ht="12.75" hidden="1">
      <c r="A25" s="5">
        <v>2</v>
      </c>
      <c r="B25" s="6"/>
      <c r="C25" s="5"/>
      <c r="D25" s="5"/>
      <c r="E25" s="5"/>
    </row>
    <row r="26" spans="1:5" s="2" customFormat="1" ht="12.75" hidden="1">
      <c r="A26" s="5"/>
      <c r="B26" s="6" t="s">
        <v>50</v>
      </c>
      <c r="C26" s="5"/>
      <c r="D26" s="5"/>
      <c r="E26" s="5">
        <f>E24+E25</f>
        <v>20028.49</v>
      </c>
    </row>
    <row r="27" s="2" customFormat="1" ht="12.75" hidden="1"/>
    <row r="28" spans="1:5" s="13" customFormat="1" ht="12.75" hidden="1">
      <c r="A28" s="12" t="s">
        <v>58</v>
      </c>
      <c r="B28" s="12"/>
      <c r="C28" s="12"/>
      <c r="D28" s="12"/>
      <c r="E28" s="12"/>
    </row>
    <row r="29" spans="1:5" s="2" customFormat="1" ht="12.75" hidden="1">
      <c r="A29" s="11" t="s">
        <v>1</v>
      </c>
      <c r="B29" s="11" t="s">
        <v>44</v>
      </c>
      <c r="C29" s="10" t="s">
        <v>2</v>
      </c>
      <c r="D29" s="10" t="s">
        <v>45</v>
      </c>
      <c r="E29" s="10" t="s">
        <v>46</v>
      </c>
    </row>
    <row r="30" spans="1:5" s="2" customFormat="1" ht="12.75" hidden="1">
      <c r="A30" s="5">
        <v>1</v>
      </c>
      <c r="B30" s="6"/>
      <c r="C30" s="10"/>
      <c r="D30" s="5"/>
      <c r="E30" s="5"/>
    </row>
    <row r="31" spans="1:5" s="2" customFormat="1" ht="12.75" hidden="1">
      <c r="A31" s="5">
        <v>2</v>
      </c>
      <c r="B31" s="11"/>
      <c r="C31" s="11"/>
      <c r="D31" s="11"/>
      <c r="E31" s="11"/>
    </row>
    <row r="32" spans="1:5" s="2" customFormat="1" ht="12.75" hidden="1">
      <c r="A32" s="5"/>
      <c r="B32" s="6" t="s">
        <v>50</v>
      </c>
      <c r="C32" s="5"/>
      <c r="D32" s="5"/>
      <c r="E32" s="5">
        <f>E30+E31</f>
        <v>0</v>
      </c>
    </row>
    <row r="33" spans="1:5" s="2" customFormat="1" ht="12.75" hidden="1">
      <c r="A33" s="3"/>
      <c r="B33" s="7"/>
      <c r="C33" s="3"/>
      <c r="D33" s="3"/>
      <c r="E33" s="3"/>
    </row>
    <row r="34" spans="1:5" s="13" customFormat="1" ht="12.75">
      <c r="A34" s="12" t="s">
        <v>59</v>
      </c>
      <c r="B34" s="12"/>
      <c r="C34" s="12"/>
      <c r="D34" s="12"/>
      <c r="E34" s="12"/>
    </row>
    <row r="35" spans="1:5" s="2" customFormat="1" ht="12.75">
      <c r="A35" s="11" t="s">
        <v>1</v>
      </c>
      <c r="B35" s="11" t="s">
        <v>44</v>
      </c>
      <c r="C35" s="10" t="s">
        <v>2</v>
      </c>
      <c r="D35" s="10" t="s">
        <v>45</v>
      </c>
      <c r="E35" s="10" t="s">
        <v>46</v>
      </c>
    </row>
    <row r="36" spans="1:5" s="2" customFormat="1" ht="12.75">
      <c r="A36" s="5">
        <v>1</v>
      </c>
      <c r="B36" s="6" t="s">
        <v>60</v>
      </c>
      <c r="C36" s="10" t="s">
        <v>48</v>
      </c>
      <c r="D36" s="5" t="s">
        <v>61</v>
      </c>
      <c r="E36" s="5">
        <v>9754.66</v>
      </c>
    </row>
    <row r="37" spans="1:5" s="2" customFormat="1" ht="12.75">
      <c r="A37" s="5">
        <v>2</v>
      </c>
      <c r="B37" s="11" t="s">
        <v>62</v>
      </c>
      <c r="C37" s="11" t="s">
        <v>48</v>
      </c>
      <c r="D37" s="11" t="s">
        <v>63</v>
      </c>
      <c r="E37" s="11">
        <v>5430.58</v>
      </c>
    </row>
    <row r="38" spans="1:5" s="2" customFormat="1" ht="12.75" hidden="1">
      <c r="A38" s="5">
        <v>3</v>
      </c>
      <c r="B38" s="6"/>
      <c r="C38" s="5"/>
      <c r="D38" s="5"/>
      <c r="E38" s="5"/>
    </row>
    <row r="39" spans="1:5" s="2" customFormat="1" ht="12.75" hidden="1">
      <c r="A39" s="5"/>
      <c r="B39" s="6" t="s">
        <v>50</v>
      </c>
      <c r="C39" s="5"/>
      <c r="D39" s="5"/>
      <c r="E39" s="5">
        <f>E36+E37+E38</f>
        <v>15185.24</v>
      </c>
    </row>
    <row r="40" spans="1:5" s="2" customFormat="1" ht="12.75" hidden="1">
      <c r="A40" s="3"/>
      <c r="B40" s="7"/>
      <c r="C40" s="3"/>
      <c r="D40" s="3"/>
      <c r="E40" s="3"/>
    </row>
    <row r="41" spans="1:5" s="13" customFormat="1" ht="12.75">
      <c r="A41" s="12" t="s">
        <v>64</v>
      </c>
      <c r="B41" s="12"/>
      <c r="C41" s="12"/>
      <c r="D41" s="12"/>
      <c r="E41" s="12"/>
    </row>
    <row r="42" spans="1:5" s="2" customFormat="1" ht="12.75">
      <c r="A42" s="11" t="s">
        <v>1</v>
      </c>
      <c r="B42" s="11" t="s">
        <v>44</v>
      </c>
      <c r="C42" s="10" t="s">
        <v>2</v>
      </c>
      <c r="D42" s="10" t="s">
        <v>45</v>
      </c>
      <c r="E42" s="10" t="s">
        <v>46</v>
      </c>
    </row>
    <row r="43" spans="1:5" s="2" customFormat="1" ht="12.75">
      <c r="A43" s="5">
        <v>1</v>
      </c>
      <c r="B43" s="11" t="s">
        <v>65</v>
      </c>
      <c r="C43" s="5" t="s">
        <v>48</v>
      </c>
      <c r="D43" s="5" t="s">
        <v>66</v>
      </c>
      <c r="E43" s="5">
        <v>8221.7</v>
      </c>
    </row>
    <row r="44" spans="1:5" s="2" customFormat="1" ht="12.75">
      <c r="A44" s="5">
        <v>2</v>
      </c>
      <c r="B44" s="11" t="s">
        <v>65</v>
      </c>
      <c r="C44" s="11" t="s">
        <v>48</v>
      </c>
      <c r="D44" s="11" t="s">
        <v>67</v>
      </c>
      <c r="E44" s="11">
        <v>3266.16</v>
      </c>
    </row>
    <row r="45" spans="1:5" s="2" customFormat="1" ht="12.75" hidden="1">
      <c r="A45" s="5">
        <v>3</v>
      </c>
      <c r="B45" s="11"/>
      <c r="C45" s="11"/>
      <c r="D45" s="11"/>
      <c r="E45" s="11"/>
    </row>
    <row r="46" spans="1:5" s="2" customFormat="1" ht="12.75" hidden="1">
      <c r="A46" s="5">
        <v>4</v>
      </c>
      <c r="B46" s="6"/>
      <c r="C46" s="5"/>
      <c r="D46" s="5"/>
      <c r="E46" s="5"/>
    </row>
    <row r="47" spans="1:5" s="2" customFormat="1" ht="12.75" hidden="1">
      <c r="A47" s="5"/>
      <c r="B47" s="6" t="s">
        <v>50</v>
      </c>
      <c r="C47" s="5"/>
      <c r="D47" s="5"/>
      <c r="E47" s="5">
        <f>E44+E45+E43+E46</f>
        <v>11487.86</v>
      </c>
    </row>
    <row r="48" spans="1:5" s="2" customFormat="1" ht="12.75" hidden="1">
      <c r="A48" s="14"/>
      <c r="B48" s="15" t="s">
        <v>68</v>
      </c>
      <c r="C48" s="14"/>
      <c r="D48" s="14"/>
      <c r="E48" s="14">
        <f>E6+E13+E20+E26+E32+E39+E47</f>
        <v>91673.32</v>
      </c>
    </row>
    <row r="49" s="2" customFormat="1" ht="12.75">
      <c r="B49" s="16"/>
    </row>
  </sheetData>
  <sheetProtection selectLockedCells="1" selectUnlockedCells="1"/>
  <mergeCells count="7">
    <mergeCell ref="A1:E1"/>
    <mergeCell ref="A8:E8"/>
    <mergeCell ref="A15:E15"/>
    <mergeCell ref="A22:E22"/>
    <mergeCell ref="A28:E28"/>
    <mergeCell ref="A34:E34"/>
    <mergeCell ref="A41:E41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="80" zoomScaleNormal="80" workbookViewId="0" topLeftCell="A41">
      <selection activeCell="D101" sqref="D101"/>
    </sheetView>
  </sheetViews>
  <sheetFormatPr defaultColWidth="12.57421875" defaultRowHeight="12.75"/>
  <cols>
    <col min="1" max="1" width="8.57421875" style="9" customWidth="1"/>
    <col min="2" max="2" width="43.28125" style="17" customWidth="1"/>
    <col min="3" max="3" width="25.140625" style="9" customWidth="1"/>
    <col min="4" max="4" width="35.421875" style="9" customWidth="1"/>
    <col min="5" max="5" width="17.8515625" style="9" customWidth="1"/>
    <col min="6" max="16384" width="11.57421875" style="9" customWidth="1"/>
  </cols>
  <sheetData>
    <row r="1" s="16" customFormat="1" ht="12.75">
      <c r="B1" s="18"/>
    </row>
    <row r="2" spans="1:5" s="16" customFormat="1" ht="24.75" customHeight="1">
      <c r="A2" s="11" t="s">
        <v>69</v>
      </c>
      <c r="B2" s="11"/>
      <c r="C2" s="11"/>
      <c r="D2" s="11"/>
      <c r="E2" s="11"/>
    </row>
    <row r="3" spans="1:5" s="16" customFormat="1" ht="12.75">
      <c r="A3" s="11" t="s">
        <v>1</v>
      </c>
      <c r="B3" s="11" t="s">
        <v>44</v>
      </c>
      <c r="C3" s="11" t="s">
        <v>2</v>
      </c>
      <c r="D3" s="11" t="s">
        <v>45</v>
      </c>
      <c r="E3" s="11" t="s">
        <v>46</v>
      </c>
    </row>
    <row r="4" spans="1:5" s="16" customFormat="1" ht="12.75">
      <c r="A4" s="6">
        <v>1</v>
      </c>
      <c r="B4" s="6" t="s">
        <v>70</v>
      </c>
      <c r="C4" s="11" t="s">
        <v>71</v>
      </c>
      <c r="D4" s="11"/>
      <c r="E4" s="11">
        <v>1276.68</v>
      </c>
    </row>
    <row r="5" spans="1:5" s="16" customFormat="1" ht="30.75" customHeight="1">
      <c r="A5" s="6">
        <v>2</v>
      </c>
      <c r="B5" s="6" t="s">
        <v>72</v>
      </c>
      <c r="C5" s="11" t="s">
        <v>71</v>
      </c>
      <c r="D5" s="11"/>
      <c r="E5" s="11">
        <v>159.585</v>
      </c>
    </row>
    <row r="6" spans="1:5" s="16" customFormat="1" ht="12.75" hidden="1">
      <c r="A6" s="6">
        <v>3</v>
      </c>
      <c r="B6" s="11" t="s">
        <v>73</v>
      </c>
      <c r="C6" s="11" t="s">
        <v>71</v>
      </c>
      <c r="D6" s="19"/>
      <c r="E6" s="6">
        <v>1167.78</v>
      </c>
    </row>
    <row r="7" spans="1:5" s="16" customFormat="1" ht="12.75">
      <c r="A7" s="6">
        <v>3</v>
      </c>
      <c r="B7" s="11" t="s">
        <v>74</v>
      </c>
      <c r="C7" s="11" t="s">
        <v>71</v>
      </c>
      <c r="D7" s="6" t="s">
        <v>75</v>
      </c>
      <c r="E7" s="6">
        <v>426.07</v>
      </c>
    </row>
    <row r="8" spans="1:5" s="16" customFormat="1" ht="12.75">
      <c r="A8" s="6">
        <v>4</v>
      </c>
      <c r="B8" s="11" t="s">
        <v>76</v>
      </c>
      <c r="C8" s="11" t="s">
        <v>71</v>
      </c>
      <c r="D8" s="6"/>
      <c r="E8" s="6">
        <v>4848.09</v>
      </c>
    </row>
    <row r="9" spans="1:5" s="16" customFormat="1" ht="12.75" hidden="1">
      <c r="A9" s="6"/>
      <c r="B9" s="6" t="s">
        <v>50</v>
      </c>
      <c r="C9" s="6"/>
      <c r="D9" s="6"/>
      <c r="E9" s="6">
        <f>E4+E5+E6+E7+E8</f>
        <v>7878.205</v>
      </c>
    </row>
    <row r="10" spans="1:5" s="16" customFormat="1" ht="12.75" hidden="1">
      <c r="A10" s="7"/>
      <c r="B10" s="20"/>
      <c r="C10" s="7"/>
      <c r="D10" s="7"/>
      <c r="E10" s="7"/>
    </row>
    <row r="11" spans="1:5" s="16" customFormat="1" ht="19.5" customHeight="1">
      <c r="A11" s="11" t="s">
        <v>77</v>
      </c>
      <c r="B11" s="11"/>
      <c r="C11" s="11"/>
      <c r="D11" s="11"/>
      <c r="E11" s="11"/>
    </row>
    <row r="12" spans="1:5" s="16" customFormat="1" ht="12.75">
      <c r="A12" s="11" t="s">
        <v>1</v>
      </c>
      <c r="B12" s="11" t="s">
        <v>44</v>
      </c>
      <c r="C12" s="11" t="s">
        <v>2</v>
      </c>
      <c r="D12" s="11" t="s">
        <v>45</v>
      </c>
      <c r="E12" s="11" t="s">
        <v>46</v>
      </c>
    </row>
    <row r="13" spans="1:5" s="16" customFormat="1" ht="12.75">
      <c r="A13" s="6">
        <v>1</v>
      </c>
      <c r="B13" s="6" t="s">
        <v>78</v>
      </c>
      <c r="C13" s="11" t="s">
        <v>71</v>
      </c>
      <c r="D13" s="11"/>
      <c r="E13" s="11">
        <v>1818.04</v>
      </c>
    </row>
    <row r="14" spans="1:5" s="16" customFormat="1" ht="12.75">
      <c r="A14" s="6">
        <v>2</v>
      </c>
      <c r="B14" s="6" t="s">
        <v>78</v>
      </c>
      <c r="C14" s="11" t="s">
        <v>71</v>
      </c>
      <c r="D14" s="11"/>
      <c r="E14" s="11">
        <v>4771.41</v>
      </c>
    </row>
    <row r="15" spans="1:5" s="16" customFormat="1" ht="12.75">
      <c r="A15" s="6">
        <v>3</v>
      </c>
      <c r="B15" s="6" t="s">
        <v>70</v>
      </c>
      <c r="C15" s="11" t="s">
        <v>71</v>
      </c>
      <c r="D15" s="11"/>
      <c r="E15" s="11">
        <v>1276.68</v>
      </c>
    </row>
    <row r="16" spans="1:5" s="16" customFormat="1" ht="12.75">
      <c r="A16" s="6">
        <v>4</v>
      </c>
      <c r="B16" s="6" t="s">
        <v>72</v>
      </c>
      <c r="C16" s="11" t="s">
        <v>71</v>
      </c>
      <c r="D16" s="11"/>
      <c r="E16" s="11">
        <v>159.585</v>
      </c>
    </row>
    <row r="17" spans="1:5" s="16" customFormat="1" ht="12.75" hidden="1">
      <c r="A17" s="6"/>
      <c r="B17" s="11" t="s">
        <v>73</v>
      </c>
      <c r="C17" s="11" t="s">
        <v>71</v>
      </c>
      <c r="D17" s="11"/>
      <c r="E17" s="11">
        <v>1868.24</v>
      </c>
    </row>
    <row r="18" spans="1:5" s="16" customFormat="1" ht="12.75" hidden="1">
      <c r="A18" s="6"/>
      <c r="B18" s="6" t="s">
        <v>50</v>
      </c>
      <c r="C18" s="6"/>
      <c r="D18" s="6"/>
      <c r="E18" s="6">
        <f>E13+E14+E15+E16+E17</f>
        <v>9893.955</v>
      </c>
    </row>
    <row r="19" spans="1:5" s="22" customFormat="1" ht="20.25" customHeight="1">
      <c r="A19" s="21" t="s">
        <v>51</v>
      </c>
      <c r="B19" s="21"/>
      <c r="C19" s="21"/>
      <c r="D19" s="21"/>
      <c r="E19" s="21"/>
    </row>
    <row r="20" spans="1:5" s="16" customFormat="1" ht="12.75">
      <c r="A20" s="11" t="s">
        <v>1</v>
      </c>
      <c r="B20" s="11" t="s">
        <v>44</v>
      </c>
      <c r="C20" s="11" t="s">
        <v>2</v>
      </c>
      <c r="D20" s="11" t="s">
        <v>45</v>
      </c>
      <c r="E20" s="11" t="s">
        <v>46</v>
      </c>
    </row>
    <row r="21" spans="1:5" s="16" customFormat="1" ht="52.5" customHeight="1">
      <c r="A21" s="6">
        <v>1</v>
      </c>
      <c r="B21" s="6" t="s">
        <v>79</v>
      </c>
      <c r="C21" s="11" t="s">
        <v>71</v>
      </c>
      <c r="D21" s="11" t="s">
        <v>80</v>
      </c>
      <c r="E21" s="11">
        <v>3660</v>
      </c>
    </row>
    <row r="22" spans="1:5" s="16" customFormat="1" ht="47.25" customHeight="1">
      <c r="A22" s="6">
        <v>2</v>
      </c>
      <c r="B22" s="6" t="s">
        <v>81</v>
      </c>
      <c r="C22" s="11" t="s">
        <v>71</v>
      </c>
      <c r="D22" s="11" t="s">
        <v>82</v>
      </c>
      <c r="E22" s="11">
        <v>3375</v>
      </c>
    </row>
    <row r="23" spans="1:5" s="16" customFormat="1" ht="12.75">
      <c r="A23" s="6">
        <v>3</v>
      </c>
      <c r="B23" s="6" t="s">
        <v>70</v>
      </c>
      <c r="C23" s="11" t="s">
        <v>71</v>
      </c>
      <c r="D23" s="11"/>
      <c r="E23" s="11">
        <v>1276.68</v>
      </c>
    </row>
    <row r="24" spans="1:5" s="16" customFormat="1" ht="12.75">
      <c r="A24" s="6">
        <v>4</v>
      </c>
      <c r="B24" s="6" t="s">
        <v>72</v>
      </c>
      <c r="C24" s="11" t="s">
        <v>71</v>
      </c>
      <c r="D24" s="11"/>
      <c r="E24" s="11">
        <v>159.585</v>
      </c>
    </row>
    <row r="25" spans="1:5" s="16" customFormat="1" ht="12.75" hidden="1">
      <c r="A25" s="6">
        <v>5</v>
      </c>
      <c r="B25" s="6" t="s">
        <v>73</v>
      </c>
      <c r="C25" s="11" t="s">
        <v>71</v>
      </c>
      <c r="D25" s="11"/>
      <c r="E25" s="11">
        <v>1449.92</v>
      </c>
    </row>
    <row r="26" spans="1:5" s="16" customFormat="1" ht="12.75" hidden="1">
      <c r="A26" s="6"/>
      <c r="B26" s="6" t="s">
        <v>50</v>
      </c>
      <c r="C26" s="6"/>
      <c r="D26" s="6"/>
      <c r="E26" s="6">
        <f>E22+E21+E23+E24+E25</f>
        <v>9921.185</v>
      </c>
    </row>
    <row r="27" spans="1:5" s="22" customFormat="1" ht="17.25" customHeight="1">
      <c r="A27" s="21" t="s">
        <v>54</v>
      </c>
      <c r="B27" s="21"/>
      <c r="C27" s="21"/>
      <c r="D27" s="21"/>
      <c r="E27" s="21"/>
    </row>
    <row r="28" spans="1:5" s="16" customFormat="1" ht="12.75">
      <c r="A28" s="11" t="s">
        <v>1</v>
      </c>
      <c r="B28" s="11" t="s">
        <v>44</v>
      </c>
      <c r="C28" s="11" t="s">
        <v>2</v>
      </c>
      <c r="D28" s="11" t="s">
        <v>45</v>
      </c>
      <c r="E28" s="11" t="s">
        <v>46</v>
      </c>
    </row>
    <row r="29" spans="1:5" s="16" customFormat="1" ht="12.75">
      <c r="A29" s="6">
        <v>1</v>
      </c>
      <c r="B29" s="6" t="s">
        <v>83</v>
      </c>
      <c r="C29" s="11" t="s">
        <v>71</v>
      </c>
      <c r="D29" s="11" t="s">
        <v>84</v>
      </c>
      <c r="E29" s="11">
        <v>1327.54</v>
      </c>
    </row>
    <row r="30" spans="1:5" s="16" customFormat="1" ht="12.75">
      <c r="A30" s="6">
        <v>2</v>
      </c>
      <c r="B30" s="6" t="s">
        <v>70</v>
      </c>
      <c r="C30" s="11" t="s">
        <v>71</v>
      </c>
      <c r="D30" s="11"/>
      <c r="E30" s="11">
        <v>1276.68</v>
      </c>
    </row>
    <row r="31" spans="1:5" s="16" customFormat="1" ht="12.75">
      <c r="A31" s="6">
        <v>3</v>
      </c>
      <c r="B31" s="6" t="s">
        <v>72</v>
      </c>
      <c r="C31" s="11" t="s">
        <v>71</v>
      </c>
      <c r="D31" s="11"/>
      <c r="E31" s="11">
        <v>159.585</v>
      </c>
    </row>
    <row r="32" spans="1:5" s="16" customFormat="1" ht="12.75" hidden="1">
      <c r="A32" s="6">
        <v>4</v>
      </c>
      <c r="B32" s="11"/>
      <c r="C32" s="11"/>
      <c r="D32" s="11"/>
      <c r="E32" s="11"/>
    </row>
    <row r="33" spans="1:5" s="16" customFormat="1" ht="12.75" hidden="1">
      <c r="A33" s="6"/>
      <c r="B33" s="6" t="s">
        <v>50</v>
      </c>
      <c r="C33" s="6"/>
      <c r="D33" s="6"/>
      <c r="E33" s="6">
        <f>E30+E29+E31+E32</f>
        <v>2763.8050000000003</v>
      </c>
    </row>
    <row r="34" spans="1:5" s="22" customFormat="1" ht="21" customHeight="1">
      <c r="A34" s="21" t="s">
        <v>56</v>
      </c>
      <c r="B34" s="21"/>
      <c r="C34" s="21"/>
      <c r="D34" s="21"/>
      <c r="E34" s="21"/>
    </row>
    <row r="35" spans="1:5" s="16" customFormat="1" ht="12.75">
      <c r="A35" s="11" t="s">
        <v>1</v>
      </c>
      <c r="B35" s="11" t="s">
        <v>44</v>
      </c>
      <c r="C35" s="11" t="s">
        <v>2</v>
      </c>
      <c r="D35" s="11" t="s">
        <v>45</v>
      </c>
      <c r="E35" s="11" t="s">
        <v>46</v>
      </c>
    </row>
    <row r="36" spans="1:5" s="16" customFormat="1" ht="12.75">
      <c r="A36" s="6">
        <v>1</v>
      </c>
      <c r="B36" s="6" t="s">
        <v>72</v>
      </c>
      <c r="C36" s="11" t="s">
        <v>71</v>
      </c>
      <c r="D36" s="11"/>
      <c r="E36" s="11">
        <v>159.585</v>
      </c>
    </row>
    <row r="37" spans="1:5" s="16" customFormat="1" ht="30.75" customHeight="1">
      <c r="A37" s="6">
        <v>2</v>
      </c>
      <c r="B37" s="6" t="s">
        <v>70</v>
      </c>
      <c r="C37" s="11" t="s">
        <v>71</v>
      </c>
      <c r="D37" s="11"/>
      <c r="E37" s="11">
        <v>1276.68</v>
      </c>
    </row>
    <row r="38" spans="1:5" s="16" customFormat="1" ht="12.75">
      <c r="A38" s="6">
        <v>3</v>
      </c>
      <c r="B38" s="11" t="s">
        <v>85</v>
      </c>
      <c r="C38" s="6" t="s">
        <v>71</v>
      </c>
      <c r="D38" s="6"/>
      <c r="E38" s="6">
        <v>948.73</v>
      </c>
    </row>
    <row r="39" spans="1:5" s="16" customFormat="1" ht="12.75">
      <c r="A39" s="6">
        <v>4</v>
      </c>
      <c r="B39" s="11" t="s">
        <v>86</v>
      </c>
      <c r="C39" s="6" t="s">
        <v>71</v>
      </c>
      <c r="D39" s="6"/>
      <c r="E39" s="6">
        <v>968.79</v>
      </c>
    </row>
    <row r="40" spans="1:5" s="16" customFormat="1" ht="12.75" hidden="1">
      <c r="A40" s="6"/>
      <c r="B40" s="6" t="s">
        <v>50</v>
      </c>
      <c r="C40" s="6"/>
      <c r="D40" s="6"/>
      <c r="E40" s="6">
        <f>E36+E37+E38+E39</f>
        <v>3353.785</v>
      </c>
    </row>
    <row r="41" spans="1:5" s="16" customFormat="1" ht="19.5" customHeight="1">
      <c r="A41" s="11" t="s">
        <v>58</v>
      </c>
      <c r="B41" s="11"/>
      <c r="C41" s="11"/>
      <c r="D41" s="11"/>
      <c r="E41" s="11"/>
    </row>
    <row r="42" spans="1:5" s="16" customFormat="1" ht="12.75">
      <c r="A42" s="11" t="s">
        <v>1</v>
      </c>
      <c r="B42" s="11" t="s">
        <v>44</v>
      </c>
      <c r="C42" s="11" t="s">
        <v>2</v>
      </c>
      <c r="D42" s="11" t="s">
        <v>45</v>
      </c>
      <c r="E42" s="11" t="s">
        <v>46</v>
      </c>
    </row>
    <row r="43" spans="1:5" s="16" customFormat="1" ht="12.75">
      <c r="A43" s="6">
        <v>1</v>
      </c>
      <c r="B43" s="6" t="s">
        <v>72</v>
      </c>
      <c r="C43" s="11" t="s">
        <v>71</v>
      </c>
      <c r="D43" s="11"/>
      <c r="E43" s="11">
        <v>159.585</v>
      </c>
    </row>
    <row r="44" spans="1:5" s="16" customFormat="1" ht="31.5" customHeight="1">
      <c r="A44" s="6">
        <v>2</v>
      </c>
      <c r="B44" s="6" t="s">
        <v>70</v>
      </c>
      <c r="C44" s="11" t="s">
        <v>71</v>
      </c>
      <c r="D44" s="11"/>
      <c r="E44" s="11">
        <v>1276.68</v>
      </c>
    </row>
    <row r="45" spans="1:5" s="16" customFormat="1" ht="12.75" hidden="1">
      <c r="A45" s="6">
        <v>3</v>
      </c>
      <c r="B45" s="11"/>
      <c r="C45" s="11"/>
      <c r="D45" s="11"/>
      <c r="E45" s="11"/>
    </row>
    <row r="46" spans="1:5" s="16" customFormat="1" ht="12.75" hidden="1">
      <c r="A46" s="6"/>
      <c r="B46" s="6" t="s">
        <v>50</v>
      </c>
      <c r="C46" s="6"/>
      <c r="D46" s="6"/>
      <c r="E46" s="6">
        <f>E43+E44+E45</f>
        <v>1436.265</v>
      </c>
    </row>
    <row r="47" spans="1:5" s="16" customFormat="1" ht="24" customHeight="1">
      <c r="A47" s="11" t="s">
        <v>59</v>
      </c>
      <c r="B47" s="11"/>
      <c r="C47" s="11"/>
      <c r="D47" s="11"/>
      <c r="E47" s="11"/>
    </row>
    <row r="48" spans="1:5" s="16" customFormat="1" ht="12.75">
      <c r="A48" s="11" t="s">
        <v>1</v>
      </c>
      <c r="B48" s="11" t="s">
        <v>44</v>
      </c>
      <c r="C48" s="11" t="s">
        <v>2</v>
      </c>
      <c r="D48" s="11" t="s">
        <v>45</v>
      </c>
      <c r="E48" s="11" t="s">
        <v>46</v>
      </c>
    </row>
    <row r="49" spans="1:5" s="16" customFormat="1" ht="12.75">
      <c r="A49" s="6">
        <v>1</v>
      </c>
      <c r="B49" s="6" t="s">
        <v>70</v>
      </c>
      <c r="C49" s="11" t="s">
        <v>71</v>
      </c>
      <c r="D49" s="11"/>
      <c r="E49" s="11">
        <v>1276.68</v>
      </c>
    </row>
    <row r="50" spans="1:5" s="16" customFormat="1" ht="29.25" customHeight="1">
      <c r="A50" s="6">
        <v>2</v>
      </c>
      <c r="B50" s="6" t="s">
        <v>72</v>
      </c>
      <c r="C50" s="11" t="s">
        <v>71</v>
      </c>
      <c r="D50" s="11"/>
      <c r="E50" s="11">
        <v>159.585</v>
      </c>
    </row>
    <row r="51" spans="1:5" s="16" customFormat="1" ht="29.25" customHeight="1">
      <c r="A51" s="6">
        <v>3</v>
      </c>
      <c r="B51" s="11" t="s">
        <v>87</v>
      </c>
      <c r="C51" s="11" t="s">
        <v>71</v>
      </c>
      <c r="D51" s="11"/>
      <c r="E51" s="11">
        <v>27586.91</v>
      </c>
    </row>
    <row r="52" spans="1:5" s="16" customFormat="1" ht="47.25" customHeight="1">
      <c r="A52" s="6">
        <v>4</v>
      </c>
      <c r="B52" s="6" t="s">
        <v>88</v>
      </c>
      <c r="C52" s="11" t="s">
        <v>71</v>
      </c>
      <c r="D52" s="11"/>
      <c r="E52" s="11">
        <v>1085.06</v>
      </c>
    </row>
    <row r="53" spans="1:5" s="16" customFormat="1" ht="29.25" customHeight="1" hidden="1">
      <c r="A53" s="6">
        <v>5</v>
      </c>
      <c r="B53" s="6"/>
      <c r="C53" s="11"/>
      <c r="D53" s="11"/>
      <c r="E53" s="11"/>
    </row>
    <row r="54" spans="1:5" s="16" customFormat="1" ht="29.25" customHeight="1" hidden="1">
      <c r="A54" s="6">
        <v>6</v>
      </c>
      <c r="B54" s="6"/>
      <c r="C54" s="11"/>
      <c r="D54" s="11"/>
      <c r="E54" s="11"/>
    </row>
    <row r="55" spans="1:5" s="16" customFormat="1" ht="12.75" hidden="1">
      <c r="A55" s="6"/>
      <c r="B55" s="6" t="s">
        <v>50</v>
      </c>
      <c r="C55" s="6"/>
      <c r="D55" s="6"/>
      <c r="E55" s="6">
        <f>E49+E50+E51+E52+E53+E54</f>
        <v>30108.235</v>
      </c>
    </row>
    <row r="56" spans="1:5" s="16" customFormat="1" ht="12.75" hidden="1">
      <c r="A56" s="7"/>
      <c r="B56" s="20"/>
      <c r="C56" s="7"/>
      <c r="D56" s="7"/>
      <c r="E56" s="7"/>
    </row>
    <row r="57" spans="1:5" s="16" customFormat="1" ht="19.5" customHeight="1">
      <c r="A57" s="11" t="s">
        <v>89</v>
      </c>
      <c r="B57" s="11"/>
      <c r="C57" s="11"/>
      <c r="D57" s="11"/>
      <c r="E57" s="11"/>
    </row>
    <row r="58" spans="1:5" s="16" customFormat="1" ht="12.75">
      <c r="A58" s="11" t="s">
        <v>1</v>
      </c>
      <c r="B58" s="11" t="s">
        <v>44</v>
      </c>
      <c r="C58" s="11" t="s">
        <v>2</v>
      </c>
      <c r="D58" s="11" t="s">
        <v>45</v>
      </c>
      <c r="E58" s="11" t="s">
        <v>46</v>
      </c>
    </row>
    <row r="59" spans="1:5" s="16" customFormat="1" ht="12.75">
      <c r="A59" s="6">
        <v>1</v>
      </c>
      <c r="B59" s="6" t="s">
        <v>90</v>
      </c>
      <c r="C59" s="11" t="s">
        <v>71</v>
      </c>
      <c r="D59" s="11" t="s">
        <v>91</v>
      </c>
      <c r="E59" s="11">
        <v>1631.71</v>
      </c>
    </row>
    <row r="60" spans="1:5" s="16" customFormat="1" ht="18" customHeight="1">
      <c r="A60" s="6">
        <v>2</v>
      </c>
      <c r="B60" s="6" t="s">
        <v>70</v>
      </c>
      <c r="C60" s="11" t="s">
        <v>71</v>
      </c>
      <c r="D60" s="11"/>
      <c r="E60" s="11">
        <v>1276.68</v>
      </c>
    </row>
    <row r="61" spans="1:5" s="16" customFormat="1" ht="12.75">
      <c r="A61" s="6">
        <v>3</v>
      </c>
      <c r="B61" s="6" t="s">
        <v>72</v>
      </c>
      <c r="C61" s="11" t="s">
        <v>71</v>
      </c>
      <c r="D61" s="11"/>
      <c r="E61" s="11">
        <v>159.585</v>
      </c>
    </row>
    <row r="62" spans="1:5" s="16" customFormat="1" ht="12.75">
      <c r="A62" s="6">
        <v>4</v>
      </c>
      <c r="B62" s="6" t="s">
        <v>92</v>
      </c>
      <c r="C62" s="11" t="s">
        <v>71</v>
      </c>
      <c r="D62" s="11"/>
      <c r="E62" s="11">
        <v>192</v>
      </c>
    </row>
    <row r="63" spans="1:5" s="16" customFormat="1" ht="12.75" hidden="1">
      <c r="A63" s="6"/>
      <c r="B63" s="6" t="s">
        <v>50</v>
      </c>
      <c r="C63" s="6"/>
      <c r="D63" s="6"/>
      <c r="E63" s="6">
        <f>E59+E60+E61+E62</f>
        <v>3259.9750000000004</v>
      </c>
    </row>
    <row r="64" spans="1:5" s="16" customFormat="1" ht="12.75" hidden="1">
      <c r="A64" s="7"/>
      <c r="B64" s="20"/>
      <c r="C64" s="7"/>
      <c r="D64" s="7"/>
      <c r="E64" s="7"/>
    </row>
    <row r="65" spans="1:5" s="16" customFormat="1" ht="17.25" customHeight="1">
      <c r="A65" s="11" t="s">
        <v>93</v>
      </c>
      <c r="B65" s="11"/>
      <c r="C65" s="11"/>
      <c r="D65" s="11"/>
      <c r="E65" s="11"/>
    </row>
    <row r="66" spans="1:5" s="16" customFormat="1" ht="12.75">
      <c r="A66" s="11" t="s">
        <v>1</v>
      </c>
      <c r="B66" s="11" t="s">
        <v>44</v>
      </c>
      <c r="C66" s="11" t="s">
        <v>2</v>
      </c>
      <c r="D66" s="11" t="s">
        <v>45</v>
      </c>
      <c r="E66" s="11" t="s">
        <v>46</v>
      </c>
    </row>
    <row r="67" spans="1:5" s="16" customFormat="1" ht="12.75">
      <c r="A67" s="6">
        <v>1</v>
      </c>
      <c r="B67" s="6" t="s">
        <v>70</v>
      </c>
      <c r="C67" s="11" t="s">
        <v>71</v>
      </c>
      <c r="D67" s="11"/>
      <c r="E67" s="11">
        <v>1276.68</v>
      </c>
    </row>
    <row r="68" spans="1:5" s="16" customFormat="1" ht="34.5" customHeight="1">
      <c r="A68" s="6">
        <v>2</v>
      </c>
      <c r="B68" s="6" t="s">
        <v>72</v>
      </c>
      <c r="C68" s="11" t="s">
        <v>71</v>
      </c>
      <c r="D68" s="11"/>
      <c r="E68" s="11">
        <v>159.585</v>
      </c>
    </row>
    <row r="69" spans="1:5" s="16" customFormat="1" ht="12.75">
      <c r="A69" s="6">
        <v>3</v>
      </c>
      <c r="B69" s="6" t="s">
        <v>94</v>
      </c>
      <c r="C69" s="11" t="s">
        <v>71</v>
      </c>
      <c r="D69" s="6"/>
      <c r="E69" s="6">
        <v>10499</v>
      </c>
    </row>
    <row r="70" spans="1:5" s="16" customFormat="1" ht="12.75">
      <c r="A70" s="6">
        <v>4</v>
      </c>
      <c r="B70" s="6" t="s">
        <v>95</v>
      </c>
      <c r="C70" s="11" t="s">
        <v>71</v>
      </c>
      <c r="D70" s="6"/>
      <c r="E70" s="6">
        <v>1857.88</v>
      </c>
    </row>
    <row r="71" spans="1:5" s="16" customFormat="1" ht="12.75">
      <c r="A71" s="6">
        <v>5</v>
      </c>
      <c r="B71" s="6" t="s">
        <v>96</v>
      </c>
      <c r="C71" s="11" t="s">
        <v>71</v>
      </c>
      <c r="D71" s="6"/>
      <c r="E71" s="6">
        <v>2378.96</v>
      </c>
    </row>
    <row r="72" spans="1:5" s="16" customFormat="1" ht="12.75" hidden="1">
      <c r="A72" s="6">
        <v>6</v>
      </c>
      <c r="B72" s="6"/>
      <c r="C72" s="11"/>
      <c r="D72" s="6"/>
      <c r="E72" s="6"/>
    </row>
    <row r="73" spans="1:5" s="16" customFormat="1" ht="12.75" hidden="1">
      <c r="A73" s="6"/>
      <c r="B73" s="6" t="s">
        <v>50</v>
      </c>
      <c r="C73" s="6"/>
      <c r="D73" s="6"/>
      <c r="E73" s="6">
        <f>SUM(E67:E72)</f>
        <v>16172.105</v>
      </c>
    </row>
    <row r="74" spans="1:5" s="16" customFormat="1" ht="21.75" customHeight="1">
      <c r="A74" s="11" t="s">
        <v>97</v>
      </c>
      <c r="B74" s="11"/>
      <c r="C74" s="11"/>
      <c r="D74" s="11"/>
      <c r="E74" s="11"/>
    </row>
    <row r="75" spans="1:5" s="16" customFormat="1" ht="12.75">
      <c r="A75" s="11" t="s">
        <v>1</v>
      </c>
      <c r="B75" s="11" t="s">
        <v>44</v>
      </c>
      <c r="C75" s="11" t="s">
        <v>2</v>
      </c>
      <c r="D75" s="11" t="s">
        <v>45</v>
      </c>
      <c r="E75" s="11" t="s">
        <v>46</v>
      </c>
    </row>
    <row r="76" spans="1:5" s="16" customFormat="1" ht="12.75">
      <c r="A76" s="6">
        <v>1</v>
      </c>
      <c r="B76" s="6" t="s">
        <v>98</v>
      </c>
      <c r="C76" s="11" t="s">
        <v>71</v>
      </c>
      <c r="D76" s="11" t="s">
        <v>99</v>
      </c>
      <c r="E76" s="11">
        <v>1311.97</v>
      </c>
    </row>
    <row r="77" spans="1:5" s="16" customFormat="1" ht="42" customHeight="1">
      <c r="A77" s="6">
        <v>2</v>
      </c>
      <c r="B77" s="23" t="s">
        <v>100</v>
      </c>
      <c r="C77" s="11" t="s">
        <v>71</v>
      </c>
      <c r="D77" s="24" t="s">
        <v>101</v>
      </c>
      <c r="E77" s="11">
        <v>1102.63</v>
      </c>
    </row>
    <row r="78" spans="1:5" s="16" customFormat="1" ht="12.75">
      <c r="A78" s="6">
        <v>3</v>
      </c>
      <c r="B78" s="6" t="s">
        <v>102</v>
      </c>
      <c r="C78" s="11" t="s">
        <v>71</v>
      </c>
      <c r="D78" s="23" t="s">
        <v>103</v>
      </c>
      <c r="E78" s="6">
        <v>560.55</v>
      </c>
    </row>
    <row r="79" spans="1:5" s="16" customFormat="1" ht="12.75">
      <c r="A79" s="6">
        <v>4</v>
      </c>
      <c r="B79" s="6" t="s">
        <v>70</v>
      </c>
      <c r="C79" s="11" t="s">
        <v>71</v>
      </c>
      <c r="D79" s="11"/>
      <c r="E79" s="11">
        <v>1276.68</v>
      </c>
    </row>
    <row r="80" spans="1:5" s="16" customFormat="1" ht="12.75">
      <c r="A80" s="6">
        <v>5</v>
      </c>
      <c r="B80" s="6" t="s">
        <v>72</v>
      </c>
      <c r="C80" s="11" t="s">
        <v>71</v>
      </c>
      <c r="D80" s="11"/>
      <c r="E80" s="11">
        <v>159.585</v>
      </c>
    </row>
    <row r="81" spans="1:5" s="16" customFormat="1" ht="12.75">
      <c r="A81" s="6">
        <v>6</v>
      </c>
      <c r="B81" s="6" t="s">
        <v>104</v>
      </c>
      <c r="C81" s="11" t="s">
        <v>71</v>
      </c>
      <c r="D81" s="11" t="s">
        <v>105</v>
      </c>
      <c r="E81" s="11">
        <v>2235.89</v>
      </c>
    </row>
    <row r="82" spans="1:5" s="16" customFormat="1" ht="12.75" hidden="1">
      <c r="A82" s="6"/>
      <c r="B82" s="6" t="s">
        <v>50</v>
      </c>
      <c r="C82" s="6"/>
      <c r="D82" s="6"/>
      <c r="E82" s="6">
        <f>SUM(E76:E81)</f>
        <v>6647.305</v>
      </c>
    </row>
    <row r="83" spans="1:5" s="16" customFormat="1" ht="20.25" customHeight="1">
      <c r="A83" s="11" t="s">
        <v>64</v>
      </c>
      <c r="B83" s="11"/>
      <c r="C83" s="11"/>
      <c r="D83" s="11"/>
      <c r="E83" s="11"/>
    </row>
    <row r="84" spans="1:5" s="16" customFormat="1" ht="12.75">
      <c r="A84" s="11" t="s">
        <v>1</v>
      </c>
      <c r="B84" s="11" t="s">
        <v>44</v>
      </c>
      <c r="C84" s="11" t="s">
        <v>2</v>
      </c>
      <c r="D84" s="11" t="s">
        <v>45</v>
      </c>
      <c r="E84" s="11" t="s">
        <v>46</v>
      </c>
    </row>
    <row r="85" spans="1:5" s="16" customFormat="1" ht="12.75">
      <c r="A85" s="6">
        <v>1</v>
      </c>
      <c r="B85" s="6" t="s">
        <v>70</v>
      </c>
      <c r="C85" s="11" t="s">
        <v>71</v>
      </c>
      <c r="D85" s="11"/>
      <c r="E85" s="11">
        <v>1276.68</v>
      </c>
    </row>
    <row r="86" spans="1:5" s="16" customFormat="1" ht="12.75">
      <c r="A86" s="6">
        <v>2</v>
      </c>
      <c r="B86" s="6" t="s">
        <v>72</v>
      </c>
      <c r="C86" s="11" t="s">
        <v>71</v>
      </c>
      <c r="D86" s="11"/>
      <c r="E86" s="11">
        <v>159.585</v>
      </c>
    </row>
    <row r="87" spans="1:5" s="16" customFormat="1" ht="12.75">
      <c r="A87" s="6">
        <v>3</v>
      </c>
      <c r="B87" s="6" t="s">
        <v>106</v>
      </c>
      <c r="C87" s="11" t="s">
        <v>71</v>
      </c>
      <c r="D87" s="6" t="s">
        <v>107</v>
      </c>
      <c r="E87" s="6">
        <v>1340</v>
      </c>
    </row>
    <row r="88" spans="1:5" s="16" customFormat="1" ht="12.75">
      <c r="A88" s="6">
        <v>4</v>
      </c>
      <c r="B88" s="6" t="s">
        <v>108</v>
      </c>
      <c r="C88" s="11" t="s">
        <v>71</v>
      </c>
      <c r="D88" s="11" t="s">
        <v>109</v>
      </c>
      <c r="E88" s="11">
        <v>435.24</v>
      </c>
    </row>
    <row r="89" spans="1:5" s="16" customFormat="1" ht="12.75" hidden="1">
      <c r="A89" s="6">
        <v>5</v>
      </c>
      <c r="B89" s="6"/>
      <c r="C89" s="11"/>
      <c r="D89" s="11"/>
      <c r="E89" s="11"/>
    </row>
    <row r="90" spans="1:5" s="16" customFormat="1" ht="12.75" hidden="1">
      <c r="A90" s="6"/>
      <c r="B90" s="6" t="s">
        <v>50</v>
      </c>
      <c r="C90" s="6"/>
      <c r="D90" s="6"/>
      <c r="E90" s="6">
        <f>SUM(E85:E89)</f>
        <v>3211.505</v>
      </c>
    </row>
    <row r="91" spans="1:5" s="16" customFormat="1" ht="17.25" customHeight="1">
      <c r="A91" s="11" t="s">
        <v>110</v>
      </c>
      <c r="B91" s="11"/>
      <c r="C91" s="11"/>
      <c r="D91" s="11"/>
      <c r="E91" s="11"/>
    </row>
    <row r="92" spans="1:5" s="16" customFormat="1" ht="12.75">
      <c r="A92" s="6">
        <v>1</v>
      </c>
      <c r="B92" s="6" t="s">
        <v>106</v>
      </c>
      <c r="C92" s="11" t="s">
        <v>71</v>
      </c>
      <c r="D92" s="6" t="s">
        <v>111</v>
      </c>
      <c r="E92" s="6">
        <v>3835</v>
      </c>
    </row>
    <row r="93" spans="1:5" s="16" customFormat="1" ht="12.75">
      <c r="A93" s="6">
        <v>2</v>
      </c>
      <c r="B93" s="6" t="s">
        <v>106</v>
      </c>
      <c r="C93" s="11" t="s">
        <v>71</v>
      </c>
      <c r="D93" s="6" t="s">
        <v>112</v>
      </c>
      <c r="E93" s="6">
        <v>7030</v>
      </c>
    </row>
    <row r="94" spans="1:5" s="16" customFormat="1" ht="12.75">
      <c r="A94" s="6">
        <v>3</v>
      </c>
      <c r="B94" s="6" t="s">
        <v>113</v>
      </c>
      <c r="C94" s="11" t="s">
        <v>71</v>
      </c>
      <c r="D94" s="6" t="s">
        <v>114</v>
      </c>
      <c r="E94" s="6">
        <v>1010.59</v>
      </c>
    </row>
    <row r="95" spans="1:5" s="16" customFormat="1" ht="12.75">
      <c r="A95" s="6">
        <v>4</v>
      </c>
      <c r="B95" s="6" t="s">
        <v>70</v>
      </c>
      <c r="C95" s="11" t="s">
        <v>71</v>
      </c>
      <c r="D95" s="11"/>
      <c r="E95" s="11">
        <v>1276.68</v>
      </c>
    </row>
    <row r="96" spans="1:5" s="16" customFormat="1" ht="12.75">
      <c r="A96" s="6">
        <v>5</v>
      </c>
      <c r="B96" s="6" t="s">
        <v>72</v>
      </c>
      <c r="C96" s="11" t="s">
        <v>71</v>
      </c>
      <c r="D96" s="11"/>
      <c r="E96" s="11">
        <v>159.585</v>
      </c>
    </row>
    <row r="97" spans="1:5" ht="12.75" hidden="1">
      <c r="A97" s="25"/>
      <c r="B97" s="25" t="s">
        <v>50</v>
      </c>
      <c r="C97" s="25"/>
      <c r="D97" s="25"/>
      <c r="E97" s="25">
        <f>SUM(E92:E96)</f>
        <v>13311.855</v>
      </c>
    </row>
    <row r="98" spans="1:5" ht="12.75" hidden="1">
      <c r="A98" s="26"/>
      <c r="B98" s="26"/>
      <c r="C98" s="26"/>
      <c r="D98" s="26"/>
      <c r="E98" s="26"/>
    </row>
    <row r="99" spans="1:5" ht="12.75" hidden="1">
      <c r="A99" s="27"/>
      <c r="B99" s="27" t="s">
        <v>68</v>
      </c>
      <c r="C99" s="27"/>
      <c r="D99" s="27"/>
      <c r="E99" s="27">
        <f>E9+E18+E26+E33+E40+E46+E55+E63+E73+E82+E90+E97</f>
        <v>107958.18000000001</v>
      </c>
    </row>
    <row r="100" spans="1:5" ht="12.75">
      <c r="A100" s="26"/>
      <c r="B100" s="26"/>
      <c r="C100" s="26"/>
      <c r="D100" s="26"/>
      <c r="E100" s="26"/>
    </row>
  </sheetData>
  <sheetProtection selectLockedCells="1" selectUnlockedCells="1"/>
  <mergeCells count="12">
    <mergeCell ref="A2:E2"/>
    <mergeCell ref="A11:E11"/>
    <mergeCell ref="A19:E19"/>
    <mergeCell ref="A27:E27"/>
    <mergeCell ref="A34:E34"/>
    <mergeCell ref="A41:E41"/>
    <mergeCell ref="A47:E47"/>
    <mergeCell ref="A57:E57"/>
    <mergeCell ref="A65:E65"/>
    <mergeCell ref="A74:E74"/>
    <mergeCell ref="A83:E83"/>
    <mergeCell ref="A91:E9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2018-01-24T07:42:08Z</cp:lastPrinted>
  <dcterms:modified xsi:type="dcterms:W3CDTF">2018-04-01T11:32:20Z</dcterms:modified>
  <cp:category/>
  <cp:version/>
  <cp:contentType/>
  <cp:contentStatus/>
  <cp:revision>271</cp:revision>
</cp:coreProperties>
</file>